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315" windowHeight="10035" activeTab="1"/>
  </bookViews>
  <sheets>
    <sheet name="Ejercicio 5)" sheetId="1" r:id="rId1"/>
    <sheet name="Cálculos + Datos" sheetId="5" r:id="rId2"/>
  </sheets>
  <definedNames>
    <definedName name="_xlnm.Print_Area" localSheetId="1">'Cálculos + Datos'!$A$1:$R$91</definedName>
    <definedName name="_xlnm.Print_Area" localSheetId="0">'Ejercicio 5)'!$A$1:$J$41</definedName>
    <definedName name="C.entrada">'Cálculos + Datos'!$Q$2</definedName>
    <definedName name="Espesor" localSheetId="1">'Cálculos + Datos'!$E$3</definedName>
    <definedName name="Espesor">'Ejercicio 5)'!$D$6</definedName>
    <definedName name="perm" localSheetId="1">'Cálculos + Datos'!#REF!</definedName>
    <definedName name="perm">'Ejercicio 5)'!#REF!</definedName>
    <definedName name="Permitividad" localSheetId="1">'Cálculos + Datos'!$E$1</definedName>
    <definedName name="Permitividad">'Ejercicio 5)'!$D$4</definedName>
    <definedName name="Radio" localSheetId="1">'Cálculos + Datos'!$E$2</definedName>
    <definedName name="Radio">'Ejercicio 5)'!$D$5</definedName>
    <definedName name="ε0" localSheetId="1">'Cálculos + Datos'!#REF!</definedName>
    <definedName name="ε0">'Ejercicio 5)'!#REF!</definedName>
  </definedNames>
  <calcPr calcId="125725"/>
</workbook>
</file>

<file path=xl/calcChain.xml><?xml version="1.0" encoding="utf-8"?>
<calcChain xmlns="http://schemas.openxmlformats.org/spreadsheetml/2006/main">
  <c r="I32" i="1"/>
  <c r="J29"/>
  <c r="J23"/>
  <c r="J16"/>
  <c r="J17"/>
  <c r="J18"/>
  <c r="J19"/>
  <c r="J20"/>
  <c r="J21"/>
  <c r="J22"/>
  <c r="J24"/>
  <c r="J25"/>
  <c r="J26"/>
  <c r="J27"/>
  <c r="J28"/>
  <c r="J30"/>
  <c r="J31"/>
  <c r="J32"/>
  <c r="J33"/>
  <c r="J34"/>
  <c r="J35"/>
  <c r="J36"/>
  <c r="J37"/>
  <c r="J38"/>
  <c r="J39"/>
  <c r="J40"/>
  <c r="J41"/>
  <c r="I16"/>
  <c r="I17"/>
  <c r="I18"/>
  <c r="I19"/>
  <c r="I20"/>
  <c r="I21"/>
  <c r="I22"/>
  <c r="I23"/>
  <c r="I24"/>
  <c r="I25"/>
  <c r="I26"/>
  <c r="I27"/>
  <c r="I28"/>
  <c r="I29"/>
  <c r="I30"/>
  <c r="I31"/>
  <c r="I33"/>
  <c r="I34"/>
  <c r="I35"/>
  <c r="I36"/>
  <c r="I37"/>
  <c r="I38"/>
  <c r="I39"/>
  <c r="I40"/>
  <c r="I41"/>
  <c r="I15"/>
  <c r="J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15"/>
  <c r="G13" i="5"/>
  <c r="F13"/>
  <c r="F12"/>
  <c r="F11"/>
  <c r="F10"/>
  <c r="F9"/>
  <c r="O11"/>
  <c r="N11"/>
  <c r="N10"/>
  <c r="N9"/>
  <c r="R10"/>
  <c r="R11"/>
  <c r="R12"/>
  <c r="R13"/>
  <c r="R14"/>
  <c r="Q10"/>
  <c r="Q11"/>
  <c r="Q12"/>
  <c r="Q13"/>
  <c r="Q14"/>
  <c r="P10"/>
  <c r="P11"/>
  <c r="P12"/>
  <c r="P13"/>
  <c r="P14"/>
  <c r="O10"/>
  <c r="O12"/>
  <c r="O13"/>
  <c r="O14"/>
  <c r="O9"/>
  <c r="P9"/>
  <c r="Q9"/>
  <c r="R9"/>
  <c r="N12"/>
  <c r="N13"/>
  <c r="N14"/>
  <c r="B14"/>
  <c r="E14" s="1"/>
  <c r="H14" s="1"/>
  <c r="B13"/>
  <c r="E13" s="1"/>
  <c r="H13" s="1"/>
  <c r="B12"/>
  <c r="E12" s="1"/>
  <c r="B11"/>
  <c r="E11" s="1"/>
  <c r="H11" s="1"/>
  <c r="C10"/>
  <c r="B10"/>
  <c r="E10" s="1"/>
  <c r="B9"/>
  <c r="E9" s="1"/>
  <c r="H9" s="1"/>
  <c r="B16" i="1"/>
  <c r="E16" s="1"/>
  <c r="B17"/>
  <c r="C17" s="1"/>
  <c r="B18"/>
  <c r="E18" s="1"/>
  <c r="B19"/>
  <c r="E19" s="1"/>
  <c r="B20"/>
  <c r="C20" s="1"/>
  <c r="B21"/>
  <c r="E21" s="1"/>
  <c r="B22"/>
  <c r="D22" s="1"/>
  <c r="B23"/>
  <c r="E23" s="1"/>
  <c r="B24"/>
  <c r="D24" s="1"/>
  <c r="B25"/>
  <c r="E25" s="1"/>
  <c r="B26"/>
  <c r="C26" s="1"/>
  <c r="B27"/>
  <c r="E27" s="1"/>
  <c r="B28"/>
  <c r="C28" s="1"/>
  <c r="B29"/>
  <c r="D29" s="1"/>
  <c r="B30"/>
  <c r="C30" s="1"/>
  <c r="B31"/>
  <c r="D31" s="1"/>
  <c r="B32"/>
  <c r="E32" s="1"/>
  <c r="B33"/>
  <c r="D33" s="1"/>
  <c r="B34"/>
  <c r="E34" s="1"/>
  <c r="B35"/>
  <c r="C35" s="1"/>
  <c r="B36"/>
  <c r="E36" s="1"/>
  <c r="B37"/>
  <c r="C37" s="1"/>
  <c r="B38"/>
  <c r="D38" s="1"/>
  <c r="B39"/>
  <c r="C39" s="1"/>
  <c r="B40"/>
  <c r="D40" s="1"/>
  <c r="B41"/>
  <c r="E41" s="1"/>
  <c r="B15"/>
  <c r="D15" s="1"/>
  <c r="H10" i="5" l="1"/>
  <c r="H12"/>
  <c r="C11"/>
  <c r="C13"/>
  <c r="C14"/>
  <c r="C9"/>
  <c r="C12"/>
  <c r="D9"/>
  <c r="G9" s="1"/>
  <c r="D10"/>
  <c r="D11"/>
  <c r="G11" s="1"/>
  <c r="D12"/>
  <c r="G12" s="1"/>
  <c r="D13"/>
  <c r="D14"/>
  <c r="G14" s="1"/>
  <c r="C41" i="1"/>
  <c r="G41" s="1"/>
  <c r="E40"/>
  <c r="D39"/>
  <c r="F39" s="1"/>
  <c r="E38"/>
  <c r="D37"/>
  <c r="F37" s="1"/>
  <c r="C36"/>
  <c r="D35"/>
  <c r="F35" s="1"/>
  <c r="C34"/>
  <c r="G34" s="1"/>
  <c r="E33"/>
  <c r="C32"/>
  <c r="G32" s="1"/>
  <c r="E31"/>
  <c r="D30"/>
  <c r="F30" s="1"/>
  <c r="E29"/>
  <c r="D28"/>
  <c r="F28" s="1"/>
  <c r="C27"/>
  <c r="D26"/>
  <c r="F26" s="1"/>
  <c r="C25"/>
  <c r="G25" s="1"/>
  <c r="E24"/>
  <c r="C23"/>
  <c r="G23" s="1"/>
  <c r="E22"/>
  <c r="C21"/>
  <c r="G21" s="1"/>
  <c r="D20"/>
  <c r="F20" s="1"/>
  <c r="C19"/>
  <c r="G19" s="1"/>
  <c r="C18"/>
  <c r="D17"/>
  <c r="F17" s="1"/>
  <c r="C16"/>
  <c r="G16" s="1"/>
  <c r="D41"/>
  <c r="F41" s="1"/>
  <c r="C40"/>
  <c r="F40" s="1"/>
  <c r="E39"/>
  <c r="G39" s="1"/>
  <c r="C38"/>
  <c r="F38" s="1"/>
  <c r="E37"/>
  <c r="G37" s="1"/>
  <c r="D36"/>
  <c r="E35"/>
  <c r="G35" s="1"/>
  <c r="D34"/>
  <c r="F34" s="1"/>
  <c r="C33"/>
  <c r="F33" s="1"/>
  <c r="D32"/>
  <c r="C31"/>
  <c r="E30"/>
  <c r="G30" s="1"/>
  <c r="C29"/>
  <c r="F29" s="1"/>
  <c r="E28"/>
  <c r="G28" s="1"/>
  <c r="D27"/>
  <c r="E26"/>
  <c r="G26" s="1"/>
  <c r="D25"/>
  <c r="F25" s="1"/>
  <c r="C24"/>
  <c r="F24" s="1"/>
  <c r="D23"/>
  <c r="C22"/>
  <c r="D21"/>
  <c r="E20"/>
  <c r="G20" s="1"/>
  <c r="D19"/>
  <c r="F19" s="1"/>
  <c r="D18"/>
  <c r="E17"/>
  <c r="G17" s="1"/>
  <c r="D16"/>
  <c r="F16" s="1"/>
  <c r="C15"/>
  <c r="F15" s="1"/>
  <c r="E15"/>
  <c r="F14" i="5" l="1"/>
  <c r="G10"/>
  <c r="F32" i="1"/>
  <c r="F21"/>
  <c r="F27"/>
  <c r="F36"/>
  <c r="G15"/>
  <c r="G29"/>
  <c r="F22"/>
  <c r="F23"/>
  <c r="F18"/>
  <c r="G24"/>
  <c r="G33"/>
  <c r="G18"/>
  <c r="G27"/>
  <c r="G36"/>
  <c r="G38"/>
  <c r="G22"/>
  <c r="G31"/>
  <c r="G40"/>
  <c r="F31"/>
</calcChain>
</file>

<file path=xl/sharedStrings.xml><?xml version="1.0" encoding="utf-8"?>
<sst xmlns="http://schemas.openxmlformats.org/spreadsheetml/2006/main" count="67" uniqueCount="59">
  <si>
    <t>Distancia entre placas</t>
  </si>
  <si>
    <t>d (m)</t>
  </si>
  <si>
    <t>d (mm)</t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</si>
  <si>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(pF)</t>
    </r>
  </si>
  <si>
    <r>
      <t>C</t>
    </r>
    <r>
      <rPr>
        <vertAlign val="superscript"/>
        <sz val="11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 xml:space="preserve"> (pF)</t>
    </r>
  </si>
  <si>
    <t>C* (pF)</t>
  </si>
  <si>
    <t>Capacidad</t>
  </si>
  <si>
    <t>Radio de las placas:</t>
  </si>
  <si>
    <t>Espesor de las placas:</t>
  </si>
  <si>
    <t>Cálculos Basados en Predicciones Teóricas</t>
  </si>
  <si>
    <t>Datos Obtenidos en la Experiencia Realizada en el Laboratorio</t>
  </si>
  <si>
    <t>Diferencias de potencial, obtenidas a Q = cte.</t>
  </si>
  <si>
    <t>Relaciones de capacidad respecto a d = 5mm</t>
  </si>
  <si>
    <t>Tabla del ejercicio 5)</t>
  </si>
  <si>
    <r>
      <t>C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(pF)</t>
    </r>
  </si>
  <si>
    <r>
      <t>C</t>
    </r>
    <r>
      <rPr>
        <vertAlign val="superscript"/>
        <sz val="12"/>
        <color theme="1"/>
        <rFont val="Calibri"/>
        <family val="2"/>
        <scheme val="minor"/>
      </rPr>
      <t>&amp;</t>
    </r>
    <r>
      <rPr>
        <sz val="12"/>
        <color theme="1"/>
        <rFont val="Calibri"/>
        <family val="2"/>
        <scheme val="minor"/>
      </rPr>
      <t xml:space="preserve"> (pF)</t>
    </r>
  </si>
  <si>
    <r>
      <t>f</t>
    </r>
    <r>
      <rPr>
        <vertAlign val="superscript"/>
        <sz val="12"/>
        <color theme="1"/>
        <rFont val="Calibri"/>
        <family val="2"/>
        <scheme val="minor"/>
      </rPr>
      <t xml:space="preserve">&amp; </t>
    </r>
    <r>
      <rPr>
        <sz val="12"/>
        <color theme="1"/>
        <rFont val="Calibri"/>
        <family val="2"/>
        <scheme val="minor"/>
      </rPr>
      <t>= C</t>
    </r>
    <r>
      <rPr>
        <vertAlign val="superscript"/>
        <sz val="12"/>
        <color theme="1"/>
        <rFont val="Calibri"/>
        <family val="2"/>
        <scheme val="minor"/>
      </rPr>
      <t>&amp;</t>
    </r>
    <r>
      <rPr>
        <sz val="12"/>
        <color theme="1"/>
        <rFont val="Calibri"/>
        <family val="2"/>
        <scheme val="minor"/>
      </rPr>
      <t>/C</t>
    </r>
    <r>
      <rPr>
        <vertAlign val="subscript"/>
        <sz val="12"/>
        <color theme="1"/>
        <rFont val="Calibri"/>
        <family val="2"/>
        <scheme val="minor"/>
      </rPr>
      <t>0</t>
    </r>
  </si>
  <si>
    <r>
      <t>f*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= C*/C</t>
    </r>
    <r>
      <rPr>
        <vertAlign val="subscript"/>
        <sz val="12"/>
        <color theme="1"/>
        <rFont val="Calibri"/>
        <family val="2"/>
        <scheme val="minor"/>
      </rPr>
      <t>0</t>
    </r>
  </si>
  <si>
    <t>Permitividad eléc. del vacío:</t>
  </si>
  <si>
    <t>=</t>
  </si>
  <si>
    <r>
      <t>ε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</rPr>
      <t xml:space="preserve"> (pF/m)</t>
    </r>
  </si>
  <si>
    <r>
      <t>ε</t>
    </r>
    <r>
      <rPr>
        <vertAlign val="subscript"/>
        <sz val="12"/>
        <color theme="1"/>
        <rFont val="Calibri"/>
        <family val="2"/>
      </rPr>
      <t>0</t>
    </r>
    <r>
      <rPr>
        <sz val="12"/>
        <color theme="1"/>
        <rFont val="Calibri"/>
        <family val="2"/>
      </rPr>
      <t xml:space="preserve"> (pF/m)</t>
    </r>
  </si>
  <si>
    <t>R (m)</t>
  </si>
  <si>
    <t>δ (m)</t>
  </si>
  <si>
    <r>
      <t>C</t>
    </r>
    <r>
      <rPr>
        <vertAlign val="subscript"/>
        <sz val="11"/>
        <color theme="1"/>
        <rFont val="Calibri"/>
        <family val="2"/>
        <scheme val="minor"/>
      </rPr>
      <t>entrada</t>
    </r>
    <r>
      <rPr>
        <sz val="11"/>
        <color theme="1"/>
        <rFont val="Calibri"/>
        <family val="2"/>
        <scheme val="minor"/>
      </rPr>
      <t xml:space="preserve"> (pF)</t>
    </r>
  </si>
  <si>
    <t>Permitividad del vacío</t>
  </si>
  <si>
    <t>Radio de las placas</t>
  </si>
  <si>
    <t>Espesor de las placas</t>
  </si>
  <si>
    <r>
      <t>V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(V)</t>
    </r>
  </si>
  <si>
    <r>
      <t>V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(V)</t>
    </r>
  </si>
  <si>
    <r>
      <t>V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(V)</t>
    </r>
  </si>
  <si>
    <r>
      <t>V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(V)</t>
    </r>
  </si>
  <si>
    <r>
      <t>V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(V)</t>
    </r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</si>
  <si>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(d)+C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</si>
  <si>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(5mm)+C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</si>
  <si>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</t>
    </r>
    <r>
      <rPr>
        <vertAlign val="superscript"/>
        <sz val="11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(d)+C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</si>
  <si>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C*(5mm)+C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</si>
  <si>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C*(d)+C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</si>
  <si>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V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</si>
  <si>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(d)</t>
    </r>
  </si>
  <si>
    <r>
      <t>V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</si>
  <si>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</si>
  <si>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</si>
  <si>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</si>
  <si>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(d)</t>
    </r>
  </si>
  <si>
    <r>
      <t>V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(d)</t>
    </r>
  </si>
  <si>
    <r>
      <t>V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(d)</t>
    </r>
  </si>
  <si>
    <r>
      <t>V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(d)</t>
    </r>
  </si>
  <si>
    <t>Relaciones con capacidades</t>
  </si>
  <si>
    <t>Relaciones con correcciones</t>
  </si>
  <si>
    <t>Esta relación se compara en el gráfico</t>
  </si>
  <si>
    <r>
      <t>C</t>
    </r>
    <r>
      <rPr>
        <vertAlign val="superscript"/>
        <sz val="11"/>
        <color theme="1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(5mm)+C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</si>
  <si>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(d)/C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(5mm)</t>
    </r>
  </si>
  <si>
    <r>
      <t>C</t>
    </r>
    <r>
      <rPr>
        <vertAlign val="superscript"/>
        <sz val="12"/>
        <color theme="1"/>
        <rFont val="Calibri"/>
        <family val="2"/>
        <scheme val="minor"/>
      </rPr>
      <t>&amp;</t>
    </r>
    <r>
      <rPr>
        <sz val="12"/>
        <color theme="1"/>
        <rFont val="Calibri"/>
        <family val="2"/>
        <scheme val="minor"/>
      </rPr>
      <t>(d)/C</t>
    </r>
    <r>
      <rPr>
        <vertAlign val="superscript"/>
        <sz val="12"/>
        <color theme="1"/>
        <rFont val="Calibri"/>
        <family val="2"/>
        <scheme val="minor"/>
      </rPr>
      <t>&amp;</t>
    </r>
    <r>
      <rPr>
        <sz val="12"/>
        <color theme="1"/>
        <rFont val="Calibri"/>
        <family val="2"/>
        <scheme val="minor"/>
      </rPr>
      <t>(5mm)</t>
    </r>
  </si>
  <si>
    <t>C*(d)/C*(5mm)</t>
  </si>
  <si>
    <r>
      <t>C</t>
    </r>
    <r>
      <rPr>
        <sz val="11"/>
        <color theme="1"/>
        <rFont val="Calibri"/>
        <family val="2"/>
        <scheme val="minor"/>
      </rPr>
      <t>(d) + 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</si>
  <si>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C</t>
    </r>
    <r>
      <rPr>
        <sz val="11"/>
        <color theme="1"/>
        <rFont val="Calibri"/>
        <family val="2"/>
        <scheme val="minor"/>
      </rPr>
      <t>(5mm) + C</t>
    </r>
    <r>
      <rPr>
        <vertAlign val="subscript"/>
        <sz val="11"/>
        <color theme="1"/>
        <rFont val="Calibri"/>
        <family val="2"/>
        <scheme val="minor"/>
      </rPr>
      <t>entrada</t>
    </r>
  </si>
  <si>
    <r>
      <t>V</t>
    </r>
    <r>
      <rPr>
        <sz val="11"/>
        <color theme="1"/>
        <rFont val="Calibri"/>
        <family val="2"/>
        <scheme val="minor"/>
      </rPr>
      <t>(5mm)</t>
    </r>
  </si>
  <si>
    <r>
      <t>V</t>
    </r>
    <r>
      <rPr>
        <sz val="11"/>
        <color theme="1"/>
        <rFont val="Calibri"/>
        <family val="2"/>
        <scheme val="minor"/>
      </rPr>
      <t>(d)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</si>
</sst>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EAEAEA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6" xfId="0" applyNumberFormat="1" applyBorder="1" applyAlignment="1">
      <alignment horizontal="right" vertical="center"/>
    </xf>
    <xf numFmtId="166" fontId="0" fillId="0" borderId="8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2" fontId="0" fillId="0" borderId="28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1" fontId="0" fillId="0" borderId="6" xfId="0" applyNumberFormat="1" applyFill="1" applyBorder="1" applyAlignment="1">
      <alignment horizontal="right" vertical="center"/>
    </xf>
    <xf numFmtId="1" fontId="0" fillId="0" borderId="12" xfId="0" applyNumberFormat="1" applyBorder="1" applyAlignment="1">
      <alignment horizontal="right" vertical="center"/>
    </xf>
    <xf numFmtId="1" fontId="0" fillId="0" borderId="6" xfId="0" applyNumberFormat="1" applyBorder="1" applyAlignment="1">
      <alignment horizontal="right" vertical="center"/>
    </xf>
    <xf numFmtId="1" fontId="0" fillId="0" borderId="8" xfId="0" applyNumberForma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6" fontId="6" fillId="0" borderId="18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2" fontId="6" fillId="0" borderId="16" xfId="0" applyNumberFormat="1" applyFont="1" applyBorder="1" applyAlignment="1">
      <alignment horizontal="right" vertical="center"/>
    </xf>
    <xf numFmtId="2" fontId="6" fillId="0" borderId="14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2" fontId="6" fillId="0" borderId="28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2" fontId="6" fillId="0" borderId="19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2" fontId="6" fillId="0" borderId="27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horizontal="right" vertical="center"/>
    </xf>
    <xf numFmtId="164" fontId="0" fillId="0" borderId="4" xfId="0" applyNumberFormat="1" applyFill="1" applyBorder="1" applyAlignment="1">
      <alignment horizontal="righ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9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166" fontId="6" fillId="5" borderId="6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2" fontId="6" fillId="5" borderId="28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14" xfId="0" applyNumberFormat="1" applyFont="1" applyFill="1" applyBorder="1" applyAlignment="1">
      <alignment horizontal="right" vertical="center"/>
    </xf>
    <xf numFmtId="164" fontId="6" fillId="5" borderId="1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2" fontId="0" fillId="0" borderId="30" xfId="0" applyNumberFormat="1" applyFill="1" applyBorder="1" applyAlignment="1">
      <alignment horizontal="right" vertical="center"/>
    </xf>
    <xf numFmtId="2" fontId="0" fillId="0" borderId="31" xfId="0" applyNumberFormat="1" applyBorder="1" applyAlignment="1">
      <alignment horizontal="right" vertical="center"/>
    </xf>
    <xf numFmtId="2" fontId="0" fillId="0" borderId="30" xfId="0" applyNumberFormat="1" applyBorder="1" applyAlignment="1">
      <alignment horizontal="right" vertical="center"/>
    </xf>
    <xf numFmtId="2" fontId="0" fillId="0" borderId="32" xfId="0" applyNumberFormat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  <color rgb="FFF8F8F8"/>
      <color rgb="FFF0F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Comparación de correcciones</a:t>
            </a:r>
          </a:p>
        </c:rich>
      </c:tx>
      <c:layout>
        <c:manualLayout>
          <c:xMode val="edge"/>
          <c:yMode val="edge"/>
          <c:x val="0.27105794404479533"/>
          <c:y val="9.2596517168536743E-2"/>
        </c:manualLayout>
      </c:layout>
      <c:overlay val="1"/>
    </c:title>
    <c:plotArea>
      <c:layout>
        <c:manualLayout>
          <c:layoutTarget val="inner"/>
          <c:xMode val="edge"/>
          <c:yMode val="edge"/>
          <c:x val="0.13862086922846137"/>
          <c:y val="6.0288865428244076E-2"/>
          <c:w val="0.82300174757895861"/>
          <c:h val="0.8153597340461376"/>
        </c:manualLayout>
      </c:layout>
      <c:scatterChart>
        <c:scatterStyle val="smoothMarker"/>
        <c:ser>
          <c:idx val="0"/>
          <c:order val="0"/>
          <c:tx>
            <c:v>C0</c:v>
          </c:tx>
          <c:spPr>
            <a:ln>
              <a:noFill/>
            </a:ln>
          </c:spPr>
          <c:marker>
            <c:symbol val="none"/>
          </c:marker>
          <c:trendline>
            <c:name>C0</c:name>
            <c:spPr>
              <a:ln w="12700">
                <a:solidFill>
                  <a:srgbClr val="4F81BD"/>
                </a:solidFill>
              </a:ln>
            </c:spPr>
            <c:trendlineType val="power"/>
          </c:trendline>
          <c:xVal>
            <c:numRef>
              <c:f>'Ejercicio 5)'!$A$15:$A$41</c:f>
              <c:numCache>
                <c:formatCode>0.0</c:formatCode>
                <c:ptCount val="27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 formatCode="0">
                  <c:v>10</c:v>
                </c:pt>
                <c:pt idx="18" formatCode="0">
                  <c:v>20</c:v>
                </c:pt>
                <c:pt idx="19" formatCode="0">
                  <c:v>30</c:v>
                </c:pt>
                <c:pt idx="20" formatCode="0">
                  <c:v>40</c:v>
                </c:pt>
                <c:pt idx="21" formatCode="0">
                  <c:v>50</c:v>
                </c:pt>
                <c:pt idx="22" formatCode="0">
                  <c:v>60</c:v>
                </c:pt>
                <c:pt idx="23" formatCode="0">
                  <c:v>70</c:v>
                </c:pt>
                <c:pt idx="24" formatCode="0">
                  <c:v>80</c:v>
                </c:pt>
                <c:pt idx="25" formatCode="0">
                  <c:v>90</c:v>
                </c:pt>
                <c:pt idx="26" formatCode="0">
                  <c:v>100</c:v>
                </c:pt>
              </c:numCache>
            </c:numRef>
          </c:xVal>
          <c:yVal>
            <c:numRef>
              <c:f>'Ejercicio 5)'!$C$15:$C$41</c:f>
              <c:numCache>
                <c:formatCode>0.00</c:formatCode>
                <c:ptCount val="27"/>
                <c:pt idx="0">
                  <c:v>185.35396656179782</c:v>
                </c:pt>
                <c:pt idx="1">
                  <c:v>139.01547492134836</c:v>
                </c:pt>
                <c:pt idx="2">
                  <c:v>111.21237993707869</c:v>
                </c:pt>
                <c:pt idx="3">
                  <c:v>92.676983280898909</c:v>
                </c:pt>
                <c:pt idx="4">
                  <c:v>79.437414240770494</c:v>
                </c:pt>
                <c:pt idx="5">
                  <c:v>69.507737460674178</c:v>
                </c:pt>
                <c:pt idx="6">
                  <c:v>61.784655520599273</c:v>
                </c:pt>
                <c:pt idx="7">
                  <c:v>55.606189968539347</c:v>
                </c:pt>
                <c:pt idx="8">
                  <c:v>50.551081789581225</c:v>
                </c:pt>
                <c:pt idx="9">
                  <c:v>46.338491640449455</c:v>
                </c:pt>
                <c:pt idx="10">
                  <c:v>42.7739922834918</c:v>
                </c:pt>
                <c:pt idx="11">
                  <c:v>39.718707120385247</c:v>
                </c:pt>
                <c:pt idx="12">
                  <c:v>37.070793312359562</c:v>
                </c:pt>
                <c:pt idx="13">
                  <c:v>34.753868730337089</c:v>
                </c:pt>
                <c:pt idx="14">
                  <c:v>32.709523510905491</c:v>
                </c:pt>
                <c:pt idx="15">
                  <c:v>30.892327760299636</c:v>
                </c:pt>
                <c:pt idx="16">
                  <c:v>29.266415772915444</c:v>
                </c:pt>
                <c:pt idx="17">
                  <c:v>27.803094984269674</c:v>
                </c:pt>
                <c:pt idx="18">
                  <c:v>13.901547492134837</c:v>
                </c:pt>
                <c:pt idx="19">
                  <c:v>9.2676983280898906</c:v>
                </c:pt>
                <c:pt idx="20">
                  <c:v>6.9507737460674184</c:v>
                </c:pt>
                <c:pt idx="21">
                  <c:v>5.5606189968539343</c:v>
                </c:pt>
                <c:pt idx="22">
                  <c:v>4.6338491640449453</c:v>
                </c:pt>
                <c:pt idx="23">
                  <c:v>3.9718707120385242</c:v>
                </c:pt>
                <c:pt idx="24">
                  <c:v>3.4753868730337092</c:v>
                </c:pt>
                <c:pt idx="25">
                  <c:v>3.0892327760299634</c:v>
                </c:pt>
                <c:pt idx="26">
                  <c:v>2.7803094984269672</c:v>
                </c:pt>
              </c:numCache>
            </c:numRef>
          </c:yVal>
          <c:smooth val="1"/>
        </c:ser>
        <c:ser>
          <c:idx val="1"/>
          <c:order val="1"/>
          <c:tx>
            <c:v>C&amp;</c:v>
          </c:tx>
          <c:spPr>
            <a:ln>
              <a:noFill/>
            </a:ln>
          </c:spPr>
          <c:marker>
            <c:symbol val="none"/>
          </c:marker>
          <c:trendline>
            <c:name>C&amp;</c:name>
            <c:spPr>
              <a:ln w="12700">
                <a:solidFill>
                  <a:schemeClr val="accent2"/>
                </a:solidFill>
              </a:ln>
            </c:spPr>
            <c:trendlineType val="power"/>
          </c:trendline>
          <c:xVal>
            <c:numRef>
              <c:f>'Ejercicio 5)'!$A$15:$A$41</c:f>
              <c:numCache>
                <c:formatCode>0.0</c:formatCode>
                <c:ptCount val="27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 formatCode="0">
                  <c:v>10</c:v>
                </c:pt>
                <c:pt idx="18" formatCode="0">
                  <c:v>20</c:v>
                </c:pt>
                <c:pt idx="19" formatCode="0">
                  <c:v>30</c:v>
                </c:pt>
                <c:pt idx="20" formatCode="0">
                  <c:v>40</c:v>
                </c:pt>
                <c:pt idx="21" formatCode="0">
                  <c:v>50</c:v>
                </c:pt>
                <c:pt idx="22" formatCode="0">
                  <c:v>60</c:v>
                </c:pt>
                <c:pt idx="23" formatCode="0">
                  <c:v>70</c:v>
                </c:pt>
                <c:pt idx="24" formatCode="0">
                  <c:v>80</c:v>
                </c:pt>
                <c:pt idx="25" formatCode="0">
                  <c:v>90</c:v>
                </c:pt>
                <c:pt idx="26" formatCode="0">
                  <c:v>100</c:v>
                </c:pt>
              </c:numCache>
            </c:numRef>
          </c:xVal>
          <c:yVal>
            <c:numRef>
              <c:f>'Ejercicio 5)'!$D$15:$D$41</c:f>
              <c:numCache>
                <c:formatCode>0.00</c:formatCode>
                <c:ptCount val="27"/>
                <c:pt idx="0">
                  <c:v>191.65253252388047</c:v>
                </c:pt>
                <c:pt idx="1">
                  <c:v>145.05944224931119</c:v>
                </c:pt>
                <c:pt idx="2">
                  <c:v>117.05886522212843</c:v>
                </c:pt>
                <c:pt idx="3">
                  <c:v>98.362113988186024</c:v>
                </c:pt>
                <c:pt idx="4">
                  <c:v>84.98612159641047</c:v>
                </c:pt>
                <c:pt idx="5">
                  <c:v>74.938269533841463</c:v>
                </c:pt>
                <c:pt idx="6">
                  <c:v>67.110949607210657</c:v>
                </c:pt>
                <c:pt idx="7">
                  <c:v>60.839239998793545</c:v>
                </c:pt>
                <c:pt idx="8">
                  <c:v>55.699782310708606</c:v>
                </c:pt>
                <c:pt idx="9">
                  <c:v>51.410187092941008</c:v>
                </c:pt>
                <c:pt idx="10">
                  <c:v>47.774849939692281</c:v>
                </c:pt>
                <c:pt idx="11">
                  <c:v>44.653979221229676</c:v>
                </c:pt>
                <c:pt idx="12">
                  <c:v>41.945006721938043</c:v>
                </c:pt>
                <c:pt idx="13">
                  <c:v>39.57096554870882</c:v>
                </c:pt>
                <c:pt idx="14">
                  <c:v>37.472967538969677</c:v>
                </c:pt>
                <c:pt idx="15">
                  <c:v>35.605186592115466</c:v>
                </c:pt>
                <c:pt idx="16">
                  <c:v>33.931425113907082</c:v>
                </c:pt>
                <c:pt idx="17">
                  <c:v>32.422709759728328</c:v>
                </c:pt>
                <c:pt idx="18">
                  <c:v>17.907727012797938</c:v>
                </c:pt>
                <c:pt idx="19">
                  <c:v>12.915041228077268</c:v>
                </c:pt>
                <c:pt idx="20">
                  <c:v>10.34351801193497</c:v>
                </c:pt>
                <c:pt idx="21">
                  <c:v>8.7558812198084102</c:v>
                </c:pt>
                <c:pt idx="22">
                  <c:v>7.6677568092367725</c:v>
                </c:pt>
                <c:pt idx="23">
                  <c:v>6.8693550055832278</c:v>
                </c:pt>
                <c:pt idx="24">
                  <c:v>6.2546958841057103</c:v>
                </c:pt>
                <c:pt idx="25">
                  <c:v>5.7643038005460649</c:v>
                </c:pt>
                <c:pt idx="26">
                  <c:v>5.362136466585893</c:v>
                </c:pt>
              </c:numCache>
            </c:numRef>
          </c:yVal>
          <c:smooth val="1"/>
        </c:ser>
        <c:ser>
          <c:idx val="2"/>
          <c:order val="2"/>
          <c:tx>
            <c:v>C*</c:v>
          </c:tx>
          <c:spPr>
            <a:ln>
              <a:noFill/>
            </a:ln>
          </c:spPr>
          <c:marker>
            <c:symbol val="none"/>
          </c:marker>
          <c:trendline>
            <c:name>C*</c:name>
            <c:spPr>
              <a:ln w="12700">
                <a:solidFill>
                  <a:schemeClr val="accent3"/>
                </a:solidFill>
              </a:ln>
            </c:spPr>
            <c:trendlineType val="power"/>
          </c:trendline>
          <c:xVal>
            <c:numRef>
              <c:f>'Ejercicio 5)'!$A$15:$A$41</c:f>
              <c:numCache>
                <c:formatCode>0.0</c:formatCode>
                <c:ptCount val="27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 formatCode="0">
                  <c:v>10</c:v>
                </c:pt>
                <c:pt idx="18" formatCode="0">
                  <c:v>20</c:v>
                </c:pt>
                <c:pt idx="19" formatCode="0">
                  <c:v>30</c:v>
                </c:pt>
                <c:pt idx="20" formatCode="0">
                  <c:v>40</c:v>
                </c:pt>
                <c:pt idx="21" formatCode="0">
                  <c:v>50</c:v>
                </c:pt>
                <c:pt idx="22" formatCode="0">
                  <c:v>60</c:v>
                </c:pt>
                <c:pt idx="23" formatCode="0">
                  <c:v>70</c:v>
                </c:pt>
                <c:pt idx="24" formatCode="0">
                  <c:v>80</c:v>
                </c:pt>
                <c:pt idx="25" formatCode="0">
                  <c:v>90</c:v>
                </c:pt>
                <c:pt idx="26" formatCode="0">
                  <c:v>100</c:v>
                </c:pt>
              </c:numCache>
            </c:numRef>
          </c:xVal>
          <c:yVal>
            <c:numRef>
              <c:f>'Ejercicio 5)'!$E$15:$E$41</c:f>
              <c:numCache>
                <c:formatCode>0.00</c:formatCode>
                <c:ptCount val="27"/>
                <c:pt idx="0">
                  <c:v>203.00341524009062</c:v>
                </c:pt>
                <c:pt idx="1">
                  <c:v>155.88445514168041</c:v>
                </c:pt>
                <c:pt idx="2">
                  <c:v>127.43855041933436</c:v>
                </c:pt>
                <c:pt idx="3">
                  <c:v>108.35293379448807</c:v>
                </c:pt>
                <c:pt idx="4">
                  <c:v>94.630794012465557</c:v>
                </c:pt>
                <c:pt idx="5">
                  <c:v>84.270706834328877</c:v>
                </c:pt>
                <c:pt idx="6">
                  <c:v>76.158968697208252</c:v>
                </c:pt>
                <c:pt idx="7">
                  <c:v>69.626201396331354</c:v>
                </c:pt>
                <c:pt idx="8">
                  <c:v>64.245654639527942</c:v>
                </c:pt>
                <c:pt idx="9">
                  <c:v>59.732277107411321</c:v>
                </c:pt>
                <c:pt idx="10">
                  <c:v>55.8883249028355</c:v>
                </c:pt>
                <c:pt idx="11">
                  <c:v>52.572253573274565</c:v>
                </c:pt>
                <c:pt idx="12">
                  <c:v>49.680036265041046</c:v>
                </c:pt>
                <c:pt idx="13">
                  <c:v>47.133476388725832</c:v>
                </c:pt>
                <c:pt idx="14">
                  <c:v>44.872637651530901</c:v>
                </c:pt>
                <c:pt idx="15">
                  <c:v>42.850792136215865</c:v>
                </c:pt>
                <c:pt idx="16">
                  <c:v>41.030959961095547</c:v>
                </c:pt>
                <c:pt idx="17">
                  <c:v>39.383484303971272</c:v>
                </c:pt>
                <c:pt idx="18">
                  <c:v>23.032164443165975</c:v>
                </c:pt>
                <c:pt idx="19">
                  <c:v>17.061712502792901</c:v>
                </c:pt>
                <c:pt idx="20">
                  <c:v>13.865104632659843</c:v>
                </c:pt>
                <c:pt idx="21">
                  <c:v>11.837014387458117</c:v>
                </c:pt>
                <c:pt idx="22">
                  <c:v>10.418862719641375</c:v>
                </c:pt>
                <c:pt idx="23">
                  <c:v>9.362409952223933</c:v>
                </c:pt>
                <c:pt idx="24">
                  <c:v>8.5395451373661455</c:v>
                </c:pt>
                <c:pt idx="25">
                  <c:v>7.8770616609994164</c:v>
                </c:pt>
                <c:pt idx="26">
                  <c:v>7.3299024032766216</c:v>
                </c:pt>
              </c:numCache>
            </c:numRef>
          </c:yVal>
          <c:smooth val="1"/>
        </c:ser>
        <c:axId val="89653248"/>
        <c:axId val="89655168"/>
      </c:scatterChart>
      <c:valAx>
        <c:axId val="8965324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Separación entre placas (mm)</a:t>
                </a:r>
              </a:p>
            </c:rich>
          </c:tx>
          <c:layout>
            <c:manualLayout>
              <c:xMode val="edge"/>
              <c:yMode val="edge"/>
              <c:x val="0.69419436679551361"/>
              <c:y val="0.71345698026343418"/>
            </c:manualLayout>
          </c:layout>
        </c:title>
        <c:numFmt formatCode="0.0" sourceLinked="1"/>
        <c:majorTickMark val="cross"/>
        <c:minorTickMark val="cross"/>
        <c:tickLblPos val="nextTo"/>
        <c:crossAx val="89655168"/>
        <c:crosses val="autoZero"/>
        <c:crossBetween val="midCat"/>
      </c:valAx>
      <c:valAx>
        <c:axId val="89655168"/>
        <c:scaling>
          <c:orientation val="minMax"/>
          <c:max val="180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Capacidad (pF)</a:t>
                </a:r>
              </a:p>
            </c:rich>
          </c:tx>
          <c:layout>
            <c:manualLayout>
              <c:xMode val="edge"/>
              <c:yMode val="edge"/>
              <c:x val="1.4917865179515341E-2"/>
              <c:y val="3.9041952776391588E-2"/>
            </c:manualLayout>
          </c:layout>
        </c:title>
        <c:numFmt formatCode="0.00" sourceLinked="1"/>
        <c:majorTickMark val="cross"/>
        <c:minorTickMark val="cross"/>
        <c:tickLblPos val="nextTo"/>
        <c:crossAx val="89653248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0271217162497732"/>
          <c:y val="0.15831296261391081"/>
          <c:w val="0.13057390604234029"/>
          <c:h val="0.42944976106928556"/>
        </c:manualLayout>
      </c:layout>
      <c:overlay val="1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Comparación de las capacidades relativas teóricas con las experimentales</a:t>
            </a:r>
          </a:p>
        </c:rich>
      </c:tx>
      <c:layout>
        <c:manualLayout>
          <c:xMode val="edge"/>
          <c:yMode val="edge"/>
          <c:x val="0.20287349669533425"/>
          <c:y val="1.2498577917709365E-2"/>
        </c:manualLayout>
      </c:layout>
    </c:title>
    <c:plotArea>
      <c:layout>
        <c:manualLayout>
          <c:layoutTarget val="inner"/>
          <c:xMode val="edge"/>
          <c:yMode val="edge"/>
          <c:x val="6.7779548938323414E-2"/>
          <c:y val="4.4905942371587446E-2"/>
          <c:w val="0.91534929251873953"/>
          <c:h val="0.91655117753769222"/>
        </c:manualLayout>
      </c:layout>
      <c:scatterChart>
        <c:scatterStyle val="smoothMarker"/>
        <c:ser>
          <c:idx val="0"/>
          <c:order val="0"/>
          <c:tx>
            <c:v>C0: Teórica, sin corrección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Datos'!$F$9:$F$14</c:f>
              <c:numCache>
                <c:formatCode>0.000</c:formatCode>
                <c:ptCount val="6"/>
                <c:pt idx="0">
                  <c:v>1</c:v>
                </c:pt>
                <c:pt idx="1">
                  <c:v>0.83703349222324985</c:v>
                </c:pt>
                <c:pt idx="2">
                  <c:v>0.78271132296433321</c:v>
                </c:pt>
                <c:pt idx="3">
                  <c:v>0.75555023833487478</c:v>
                </c:pt>
                <c:pt idx="4">
                  <c:v>0.73925358755719972</c:v>
                </c:pt>
                <c:pt idx="5">
                  <c:v>0.72838915370541646</c:v>
                </c:pt>
              </c:numCache>
            </c:numRef>
          </c:yVal>
          <c:smooth val="1"/>
        </c:ser>
        <c:ser>
          <c:idx val="1"/>
          <c:order val="1"/>
          <c:tx>
            <c:v>C&amp;: Teórica, sólo corrección por finitud</c:v>
          </c:tx>
          <c:spPr>
            <a:ln w="127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Datos'!$G$9:$G$14</c:f>
              <c:numCache>
                <c:formatCode>0.000</c:formatCode>
                <c:ptCount val="6"/>
                <c:pt idx="0">
                  <c:v>1</c:v>
                </c:pt>
                <c:pt idx="1">
                  <c:v>0.83839483019114391</c:v>
                </c:pt>
                <c:pt idx="2">
                  <c:v>0.78364860318952789</c:v>
                </c:pt>
                <c:pt idx="3">
                  <c:v>0.75584793822874718</c:v>
                </c:pt>
                <c:pt idx="4">
                  <c:v>0.73891319976331427</c:v>
                </c:pt>
                <c:pt idx="5">
                  <c:v>0.72745447050928402</c:v>
                </c:pt>
              </c:numCache>
            </c:numRef>
          </c:yVal>
          <c:smooth val="1"/>
        </c:ser>
        <c:ser>
          <c:idx val="2"/>
          <c:order val="2"/>
          <c:tx>
            <c:v>C*: Teórica, ambas correcciones</c:v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Datos'!$H$9:$H$14</c:f>
              <c:numCache>
                <c:formatCode>0.000</c:formatCode>
                <c:ptCount val="6"/>
                <c:pt idx="0">
                  <c:v>1</c:v>
                </c:pt>
                <c:pt idx="1">
                  <c:v>0.83619487990526886</c:v>
                </c:pt>
                <c:pt idx="2">
                  <c:v>0.77814991427410507</c:v>
                </c:pt>
                <c:pt idx="3">
                  <c:v>0.74763041973038602</c:v>
                </c:pt>
                <c:pt idx="4">
                  <c:v>0.72851834323213482</c:v>
                </c:pt>
                <c:pt idx="5">
                  <c:v>0.71529236643557492</c:v>
                </c:pt>
              </c:numCache>
            </c:numRef>
          </c:yVal>
          <c:smooth val="1"/>
        </c:ser>
        <c:ser>
          <c:idx val="3"/>
          <c:order val="3"/>
          <c:tx>
            <c:v>C1: Experiencia 1</c:v>
          </c:tx>
          <c:spPr>
            <a:ln w="19050"/>
          </c:spPr>
          <c:marker>
            <c:symbol val="circle"/>
            <c:size val="4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Datos'!$N$9:$N$14</c:f>
              <c:numCache>
                <c:formatCode>0.000</c:formatCode>
                <c:ptCount val="6"/>
                <c:pt idx="0">
                  <c:v>1</c:v>
                </c:pt>
                <c:pt idx="1">
                  <c:v>0.83333333333333337</c:v>
                </c:pt>
                <c:pt idx="2">
                  <c:v>0.77519379844961234</c:v>
                </c:pt>
                <c:pt idx="3">
                  <c:v>0.76335877862595425</c:v>
                </c:pt>
                <c:pt idx="4">
                  <c:v>0.75757575757575757</c:v>
                </c:pt>
                <c:pt idx="5">
                  <c:v>0.75187969924812026</c:v>
                </c:pt>
              </c:numCache>
            </c:numRef>
          </c:yVal>
          <c:smooth val="1"/>
        </c:ser>
        <c:ser>
          <c:idx val="4"/>
          <c:order val="4"/>
          <c:tx>
            <c:v>C2: Experiencia 2</c:v>
          </c:tx>
          <c:spPr>
            <a:ln w="19050">
              <a:solidFill>
                <a:srgbClr val="4BACC6">
                  <a:shade val="76000"/>
                  <a:shade val="95000"/>
                  <a:satMod val="105000"/>
                </a:srgbClr>
              </a:solidFill>
            </a:ln>
          </c:spPr>
          <c:marker>
            <c:symbol val="circle"/>
            <c:size val="4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Datos'!$O$9:$O$14</c:f>
              <c:numCache>
                <c:formatCode>0.000</c:formatCode>
                <c:ptCount val="6"/>
                <c:pt idx="0">
                  <c:v>1</c:v>
                </c:pt>
                <c:pt idx="1">
                  <c:v>0.82644628099173556</c:v>
                </c:pt>
                <c:pt idx="2">
                  <c:v>0.76923076923076927</c:v>
                </c:pt>
                <c:pt idx="3">
                  <c:v>0.76335877862595425</c:v>
                </c:pt>
                <c:pt idx="4">
                  <c:v>0.73529411764705888</c:v>
                </c:pt>
                <c:pt idx="5">
                  <c:v>0.71942446043165464</c:v>
                </c:pt>
              </c:numCache>
            </c:numRef>
          </c:yVal>
          <c:smooth val="1"/>
        </c:ser>
        <c:ser>
          <c:idx val="5"/>
          <c:order val="5"/>
          <c:tx>
            <c:v>C3: Experiencia 3</c:v>
          </c:tx>
          <c:spPr>
            <a:ln w="19050"/>
          </c:spPr>
          <c:marker>
            <c:symbol val="circle"/>
            <c:size val="4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Datos'!$P$9:$P$14</c:f>
              <c:numCache>
                <c:formatCode>0.000</c:formatCode>
                <c:ptCount val="6"/>
                <c:pt idx="0">
                  <c:v>1</c:v>
                </c:pt>
                <c:pt idx="1">
                  <c:v>0.84745762711864403</c:v>
                </c:pt>
                <c:pt idx="2">
                  <c:v>0.81967213114754101</c:v>
                </c:pt>
                <c:pt idx="3">
                  <c:v>0.80645161290322576</c:v>
                </c:pt>
                <c:pt idx="4">
                  <c:v>0.76923076923076927</c:v>
                </c:pt>
                <c:pt idx="5">
                  <c:v>0.75757575757575757</c:v>
                </c:pt>
              </c:numCache>
            </c:numRef>
          </c:yVal>
          <c:smooth val="1"/>
        </c:ser>
        <c:ser>
          <c:idx val="6"/>
          <c:order val="6"/>
          <c:tx>
            <c:v>C4: Experiencia 4</c:v>
          </c:tx>
          <c:spPr>
            <a:ln w="19050"/>
          </c:spPr>
          <c:marker>
            <c:symbol val="circle"/>
            <c:size val="4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Datos'!$Q$9:$Q$14</c:f>
              <c:numCache>
                <c:formatCode>0.000</c:formatCode>
                <c:ptCount val="6"/>
                <c:pt idx="0">
                  <c:v>1</c:v>
                </c:pt>
                <c:pt idx="1">
                  <c:v>0.74626865671641784</c:v>
                </c:pt>
                <c:pt idx="2">
                  <c:v>0.69767441860465118</c:v>
                </c:pt>
                <c:pt idx="3">
                  <c:v>0.68181818181818177</c:v>
                </c:pt>
                <c:pt idx="4">
                  <c:v>0.65502183406113546</c:v>
                </c:pt>
                <c:pt idx="5">
                  <c:v>0.65217391304347827</c:v>
                </c:pt>
              </c:numCache>
            </c:numRef>
          </c:yVal>
          <c:smooth val="1"/>
        </c:ser>
        <c:ser>
          <c:idx val="7"/>
          <c:order val="7"/>
          <c:tx>
            <c:v>C5: Experiencia 5</c:v>
          </c:tx>
          <c:spPr>
            <a:ln w="19050"/>
          </c:spPr>
          <c:marker>
            <c:symbol val="circle"/>
            <c:size val="4"/>
          </c:marker>
          <c:xVal>
            <c:numRef>
              <c:f>'Cálculos + Datos'!$A$9:$A$14</c:f>
              <c:numCache>
                <c:formatCode>0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'Cálculos + Datos'!$R$9:$R$14</c:f>
              <c:numCache>
                <c:formatCode>0.000</c:formatCode>
                <c:ptCount val="6"/>
                <c:pt idx="0">
                  <c:v>1</c:v>
                </c:pt>
                <c:pt idx="1">
                  <c:v>0.9</c:v>
                </c:pt>
                <c:pt idx="2">
                  <c:v>0.87096774193548387</c:v>
                </c:pt>
                <c:pt idx="3">
                  <c:v>0.84375</c:v>
                </c:pt>
                <c:pt idx="4">
                  <c:v>0.83076923076923082</c:v>
                </c:pt>
                <c:pt idx="5">
                  <c:v>0.83076923076923082</c:v>
                </c:pt>
              </c:numCache>
            </c:numRef>
          </c:yVal>
          <c:smooth val="1"/>
        </c:ser>
        <c:axId val="89744512"/>
        <c:axId val="89746432"/>
      </c:scatterChart>
      <c:valAx>
        <c:axId val="89744512"/>
        <c:scaling>
          <c:orientation val="minMax"/>
          <c:max val="30"/>
          <c:min val="5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Separación entre placas (mm)</a:t>
                </a:r>
              </a:p>
            </c:rich>
          </c:tx>
          <c:layout>
            <c:manualLayout>
              <c:xMode val="edge"/>
              <c:yMode val="edge"/>
              <c:x val="0.84687896340808122"/>
              <c:y val="0.98005988032595237"/>
            </c:manualLayout>
          </c:layout>
        </c:title>
        <c:numFmt formatCode="0" sourceLinked="1"/>
        <c:majorTickMark val="cross"/>
        <c:minorTickMark val="cross"/>
        <c:tickLblPos val="nextTo"/>
        <c:crossAx val="89746432"/>
        <c:crosses val="autoZero"/>
        <c:crossBetween val="midCat"/>
        <c:majorUnit val="5"/>
        <c:minorUnit val="1"/>
      </c:valAx>
      <c:valAx>
        <c:axId val="89746432"/>
        <c:scaling>
          <c:orientation val="minMax"/>
          <c:max val="1"/>
          <c:min val="0.60000000000000053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1" i="0" baseline="0"/>
                  <a:t>Capacidades relativas a 5 mm: C(d) / C(5 mm)   (adimensionales)</a:t>
                </a:r>
              </a:p>
            </c:rich>
          </c:tx>
          <c:layout>
            <c:manualLayout>
              <c:xMode val="edge"/>
              <c:yMode val="edge"/>
              <c:x val="1.0284894113445041E-2"/>
              <c:y val="3.6509110617984918E-2"/>
            </c:manualLayout>
          </c:layout>
        </c:title>
        <c:numFmt formatCode="0.000" sourceLinked="1"/>
        <c:majorTickMark val="cross"/>
        <c:minorTickMark val="cross"/>
        <c:tickLblPos val="nextTo"/>
        <c:crossAx val="89744512"/>
        <c:crosses val="autoZero"/>
        <c:crossBetween val="midCat"/>
        <c:majorUnit val="0.1"/>
        <c:minorUnit val="1.0000000000000005E-2"/>
      </c:valAx>
    </c:plotArea>
    <c:legend>
      <c:legendPos val="r"/>
      <c:layout>
        <c:manualLayout>
          <c:xMode val="edge"/>
          <c:yMode val="edge"/>
          <c:x val="0.67414828582342212"/>
          <c:y val="0.14322851979965007"/>
          <c:w val="0.23755529135131676"/>
          <c:h val="0.17182512724598037"/>
        </c:manualLayout>
      </c:layout>
      <c:overlay val="1"/>
      <c:spPr>
        <a:solidFill>
          <a:sysClr val="window" lastClr="FFFFFF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981073</xdr:colOff>
      <xdr:row>0</xdr:row>
      <xdr:rowOff>28576</xdr:rowOff>
    </xdr:from>
    <xdr:to>
      <xdr:col>9</xdr:col>
      <xdr:colOff>847725</xdr:colOff>
      <xdr:row>10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17</xdr:row>
      <xdr:rowOff>17316</xdr:rowOff>
    </xdr:from>
    <xdr:to>
      <xdr:col>17</xdr:col>
      <xdr:colOff>569769</xdr:colOff>
      <xdr:row>90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46726</xdr:colOff>
      <xdr:row>7</xdr:row>
      <xdr:rowOff>10737</xdr:rowOff>
    </xdr:from>
    <xdr:to>
      <xdr:col>5</xdr:col>
      <xdr:colOff>992038</xdr:colOff>
      <xdr:row>7</xdr:row>
      <xdr:rowOff>10737</xdr:rowOff>
    </xdr:to>
    <xdr:cxnSp macro="">
      <xdr:nvCxnSpPr>
        <xdr:cNvPr id="4" name="3 Conector recto"/>
        <xdr:cNvCxnSpPr/>
      </xdr:nvCxnSpPr>
      <xdr:spPr>
        <a:xfrm>
          <a:off x="3018526" y="1468062"/>
          <a:ext cx="945312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63015</xdr:colOff>
      <xdr:row>7</xdr:row>
      <xdr:rowOff>12069</xdr:rowOff>
    </xdr:from>
    <xdr:to>
      <xdr:col>6</xdr:col>
      <xdr:colOff>1007595</xdr:colOff>
      <xdr:row>7</xdr:row>
      <xdr:rowOff>12069</xdr:rowOff>
    </xdr:to>
    <xdr:cxnSp macro="">
      <xdr:nvCxnSpPr>
        <xdr:cNvPr id="7" name="6 Conector recto"/>
        <xdr:cNvCxnSpPr/>
      </xdr:nvCxnSpPr>
      <xdr:spPr>
        <a:xfrm>
          <a:off x="4082565" y="1469394"/>
          <a:ext cx="944580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63015</xdr:colOff>
      <xdr:row>7</xdr:row>
      <xdr:rowOff>12069</xdr:rowOff>
    </xdr:from>
    <xdr:to>
      <xdr:col>7</xdr:col>
      <xdr:colOff>1007595</xdr:colOff>
      <xdr:row>7</xdr:row>
      <xdr:rowOff>12069</xdr:rowOff>
    </xdr:to>
    <xdr:cxnSp macro="">
      <xdr:nvCxnSpPr>
        <xdr:cNvPr id="8" name="7 Conector recto"/>
        <xdr:cNvCxnSpPr/>
      </xdr:nvCxnSpPr>
      <xdr:spPr>
        <a:xfrm>
          <a:off x="5130315" y="1469394"/>
          <a:ext cx="944580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</xdr:colOff>
      <xdr:row>7</xdr:row>
      <xdr:rowOff>12069</xdr:rowOff>
    </xdr:from>
    <xdr:to>
      <xdr:col>13</xdr:col>
      <xdr:colOff>578644</xdr:colOff>
      <xdr:row>7</xdr:row>
      <xdr:rowOff>12069</xdr:rowOff>
    </xdr:to>
    <xdr:cxnSp macro="">
      <xdr:nvCxnSpPr>
        <xdr:cNvPr id="9" name="8 Conector recto"/>
        <xdr:cNvCxnSpPr/>
      </xdr:nvCxnSpPr>
      <xdr:spPr>
        <a:xfrm>
          <a:off x="9077325" y="1469394"/>
          <a:ext cx="521494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1</xdr:row>
      <xdr:rowOff>0</xdr:rowOff>
    </xdr:from>
    <xdr:to>
      <xdr:col>9</xdr:col>
      <xdr:colOff>507206</xdr:colOff>
      <xdr:row>1</xdr:row>
      <xdr:rowOff>0</xdr:rowOff>
    </xdr:to>
    <xdr:cxnSp macro="">
      <xdr:nvCxnSpPr>
        <xdr:cNvPr id="14" name="13 Conector recto"/>
        <xdr:cNvCxnSpPr/>
      </xdr:nvCxnSpPr>
      <xdr:spPr>
        <a:xfrm>
          <a:off x="6191250" y="228600"/>
          <a:ext cx="1012031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300038</xdr:colOff>
      <xdr:row>1</xdr:row>
      <xdr:rowOff>0</xdr:rowOff>
    </xdr:from>
    <xdr:to>
      <xdr:col>12</xdr:col>
      <xdr:colOff>276225</xdr:colOff>
      <xdr:row>1</xdr:row>
      <xdr:rowOff>0</xdr:rowOff>
    </xdr:to>
    <xdr:cxnSp macro="">
      <xdr:nvCxnSpPr>
        <xdr:cNvPr id="18" name="17 Conector recto"/>
        <xdr:cNvCxnSpPr/>
      </xdr:nvCxnSpPr>
      <xdr:spPr>
        <a:xfrm>
          <a:off x="8158163" y="228600"/>
          <a:ext cx="557212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59531</xdr:colOff>
      <xdr:row>7</xdr:row>
      <xdr:rowOff>12069</xdr:rowOff>
    </xdr:from>
    <xdr:to>
      <xdr:col>14</xdr:col>
      <xdr:colOff>581025</xdr:colOff>
      <xdr:row>7</xdr:row>
      <xdr:rowOff>12069</xdr:rowOff>
    </xdr:to>
    <xdr:cxnSp macro="">
      <xdr:nvCxnSpPr>
        <xdr:cNvPr id="28" name="27 Conector recto"/>
        <xdr:cNvCxnSpPr/>
      </xdr:nvCxnSpPr>
      <xdr:spPr>
        <a:xfrm>
          <a:off x="9727406" y="1469394"/>
          <a:ext cx="521494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57151</xdr:colOff>
      <xdr:row>7</xdr:row>
      <xdr:rowOff>11906</xdr:rowOff>
    </xdr:from>
    <xdr:to>
      <xdr:col>15</xdr:col>
      <xdr:colOff>578645</xdr:colOff>
      <xdr:row>7</xdr:row>
      <xdr:rowOff>11906</xdr:rowOff>
    </xdr:to>
    <xdr:cxnSp macro="">
      <xdr:nvCxnSpPr>
        <xdr:cNvPr id="29" name="28 Conector recto"/>
        <xdr:cNvCxnSpPr/>
      </xdr:nvCxnSpPr>
      <xdr:spPr>
        <a:xfrm>
          <a:off x="10372726" y="1469231"/>
          <a:ext cx="521494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64294</xdr:colOff>
      <xdr:row>7</xdr:row>
      <xdr:rowOff>11906</xdr:rowOff>
    </xdr:from>
    <xdr:to>
      <xdr:col>16</xdr:col>
      <xdr:colOff>585788</xdr:colOff>
      <xdr:row>7</xdr:row>
      <xdr:rowOff>11906</xdr:rowOff>
    </xdr:to>
    <xdr:cxnSp macro="">
      <xdr:nvCxnSpPr>
        <xdr:cNvPr id="30" name="29 Conector recto"/>
        <xdr:cNvCxnSpPr/>
      </xdr:nvCxnSpPr>
      <xdr:spPr>
        <a:xfrm>
          <a:off x="11027569" y="1469231"/>
          <a:ext cx="521494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54769</xdr:colOff>
      <xdr:row>7</xdr:row>
      <xdr:rowOff>11906</xdr:rowOff>
    </xdr:from>
    <xdr:to>
      <xdr:col>17</xdr:col>
      <xdr:colOff>576263</xdr:colOff>
      <xdr:row>7</xdr:row>
      <xdr:rowOff>11906</xdr:rowOff>
    </xdr:to>
    <xdr:cxnSp macro="">
      <xdr:nvCxnSpPr>
        <xdr:cNvPr id="31" name="30 Conector recto"/>
        <xdr:cNvCxnSpPr/>
      </xdr:nvCxnSpPr>
      <xdr:spPr>
        <a:xfrm>
          <a:off x="11665744" y="1469231"/>
          <a:ext cx="521494" cy="0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T41"/>
  <sheetViews>
    <sheetView zoomScaleNormal="100" workbookViewId="0"/>
  </sheetViews>
  <sheetFormatPr baseColWidth="10" defaultColWidth="14.7109375" defaultRowHeight="18.95" customHeight="1"/>
  <cols>
    <col min="1" max="7" width="14.7109375" style="1"/>
    <col min="8" max="10" width="15.7109375" style="1" customWidth="1"/>
    <col min="11" max="16384" width="14.7109375" style="1"/>
  </cols>
  <sheetData>
    <row r="4" spans="1:20" ht="18.95" customHeight="1">
      <c r="A4" s="94" t="s">
        <v>18</v>
      </c>
      <c r="B4" s="94"/>
      <c r="C4" s="70" t="s">
        <v>21</v>
      </c>
      <c r="D4" s="47">
        <v>8.85</v>
      </c>
    </row>
    <row r="5" spans="1:20" ht="18.95" customHeight="1">
      <c r="A5" s="94" t="s">
        <v>7</v>
      </c>
      <c r="B5" s="94"/>
      <c r="C5" s="71" t="s">
        <v>22</v>
      </c>
      <c r="D5" s="48">
        <v>0.1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8.95" customHeight="1">
      <c r="A6" s="94" t="s">
        <v>8</v>
      </c>
      <c r="B6" s="94"/>
      <c r="C6" s="70" t="s">
        <v>23</v>
      </c>
      <c r="D6" s="48">
        <v>6.0000000000000001E-3</v>
      </c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8.95" customHeight="1"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18.95" customHeight="1"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8.95" customHeight="1"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95" customHeight="1"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95" customHeight="1" thickBot="1"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8.95" customHeight="1" thickBot="1">
      <c r="A12" s="91" t="s">
        <v>13</v>
      </c>
      <c r="B12" s="92"/>
      <c r="C12" s="92"/>
      <c r="D12" s="92"/>
      <c r="E12" s="92"/>
      <c r="F12" s="92"/>
      <c r="G12" s="92"/>
      <c r="H12" s="92"/>
      <c r="I12" s="92"/>
      <c r="J12" s="93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18.95" customHeight="1">
      <c r="A13" s="97" t="s">
        <v>0</v>
      </c>
      <c r="B13" s="95"/>
      <c r="C13" s="99" t="s">
        <v>6</v>
      </c>
      <c r="D13" s="95"/>
      <c r="E13" s="95"/>
      <c r="F13" s="98" t="s">
        <v>49</v>
      </c>
      <c r="G13" s="98"/>
      <c r="H13" s="95" t="s">
        <v>12</v>
      </c>
      <c r="I13" s="95"/>
      <c r="J13" s="96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18.95" customHeight="1" thickBot="1">
      <c r="A14" s="27" t="s">
        <v>2</v>
      </c>
      <c r="B14" s="28" t="s">
        <v>1</v>
      </c>
      <c r="C14" s="29" t="s">
        <v>14</v>
      </c>
      <c r="D14" s="28" t="s">
        <v>15</v>
      </c>
      <c r="E14" s="28" t="s">
        <v>5</v>
      </c>
      <c r="F14" s="28" t="s">
        <v>16</v>
      </c>
      <c r="G14" s="28" t="s">
        <v>17</v>
      </c>
      <c r="H14" s="28" t="s">
        <v>52</v>
      </c>
      <c r="I14" s="28" t="s">
        <v>53</v>
      </c>
      <c r="J14" s="30" t="s">
        <v>54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ht="18.95" customHeight="1">
      <c r="A15" s="31">
        <v>1.5</v>
      </c>
      <c r="B15" s="32">
        <f>A15/1000</f>
        <v>1.5E-3</v>
      </c>
      <c r="C15" s="33">
        <f t="shared" ref="C15:C41" si="0">Permitividad*PI()*(Radio^2/B15)</f>
        <v>185.35396656179782</v>
      </c>
      <c r="D15" s="34">
        <f t="shared" ref="D15:D41" si="1">Permitividad*Radio*(PI()*(Radio/B15)-1+LN(16*PI()*(Radio/B15)))</f>
        <v>191.65253252388047</v>
      </c>
      <c r="E15" s="34">
        <f t="shared" ref="E15:E41" si="2">Permitividad*(PI()*(Radio^2/B15)-Radio+4*PI()*Radio*(Espesor/B15)*LN(1+B15/Espesor)+Radio*LN(16*PI()*Radio*((1+Espesor/B15)/B15)))</f>
        <v>203.00341524009062</v>
      </c>
      <c r="F15" s="35">
        <f>D15/C15</f>
        <v>1.0339812849917225</v>
      </c>
      <c r="G15" s="35">
        <f>E15/C15</f>
        <v>1.0952202372880344</v>
      </c>
      <c r="H15" s="54">
        <f>C15/C$22</f>
        <v>3.333333333333333</v>
      </c>
      <c r="I15" s="54">
        <f t="shared" ref="I15:J30" si="3">D15/D$22</f>
        <v>3.1501467231951117</v>
      </c>
      <c r="J15" s="55">
        <f t="shared" si="3"/>
        <v>2.9156181318084515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 ht="18.95" customHeight="1">
      <c r="A16" s="37">
        <v>2</v>
      </c>
      <c r="B16" s="38">
        <f t="shared" ref="B16:B41" si="4">A16/1000</f>
        <v>2E-3</v>
      </c>
      <c r="C16" s="39">
        <f t="shared" si="0"/>
        <v>139.01547492134836</v>
      </c>
      <c r="D16" s="40">
        <f t="shared" si="1"/>
        <v>145.05944224931119</v>
      </c>
      <c r="E16" s="40">
        <f t="shared" si="2"/>
        <v>155.88445514168041</v>
      </c>
      <c r="F16" s="41">
        <f t="shared" ref="F16:F41" si="5">D16/C16</f>
        <v>1.0434769390341785</v>
      </c>
      <c r="G16" s="41">
        <f t="shared" ref="G16:G41" si="6">E16/C16</f>
        <v>1.121346060428712</v>
      </c>
      <c r="H16" s="35">
        <f t="shared" ref="H16:J41" si="7">C16/C$22</f>
        <v>2.5</v>
      </c>
      <c r="I16" s="35">
        <f t="shared" si="3"/>
        <v>2.3843072703108676</v>
      </c>
      <c r="J16" s="36">
        <f t="shared" si="3"/>
        <v>2.2388763427483789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18.95" customHeight="1">
      <c r="A17" s="37">
        <v>2.5</v>
      </c>
      <c r="B17" s="38">
        <f t="shared" si="4"/>
        <v>2.5000000000000001E-3</v>
      </c>
      <c r="C17" s="39">
        <f t="shared" si="0"/>
        <v>111.21237993707869</v>
      </c>
      <c r="D17" s="40">
        <f t="shared" si="1"/>
        <v>117.05886522212843</v>
      </c>
      <c r="E17" s="40">
        <f t="shared" si="2"/>
        <v>127.43855041933436</v>
      </c>
      <c r="F17" s="41">
        <f t="shared" si="5"/>
        <v>1.0525704538321861</v>
      </c>
      <c r="G17" s="41">
        <f t="shared" si="6"/>
        <v>1.1459025559154119</v>
      </c>
      <c r="H17" s="35">
        <f t="shared" si="7"/>
        <v>2</v>
      </c>
      <c r="I17" s="35">
        <f t="shared" si="3"/>
        <v>1.9240684996138961</v>
      </c>
      <c r="J17" s="36">
        <f t="shared" si="3"/>
        <v>1.8303246172216021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8.95" customHeight="1">
      <c r="A18" s="37">
        <v>3</v>
      </c>
      <c r="B18" s="38">
        <f t="shared" si="4"/>
        <v>3.0000000000000001E-3</v>
      </c>
      <c r="C18" s="39">
        <f t="shared" si="0"/>
        <v>92.676983280898909</v>
      </c>
      <c r="D18" s="40">
        <f t="shared" si="1"/>
        <v>98.362113988186024</v>
      </c>
      <c r="E18" s="40">
        <f t="shared" si="2"/>
        <v>108.35293379448807</v>
      </c>
      <c r="F18" s="41">
        <f t="shared" si="5"/>
        <v>1.0613435019788655</v>
      </c>
      <c r="G18" s="41">
        <f t="shared" si="6"/>
        <v>1.1691461025018068</v>
      </c>
      <c r="H18" s="35">
        <f t="shared" si="7"/>
        <v>1.6666666666666665</v>
      </c>
      <c r="I18" s="35">
        <f t="shared" si="3"/>
        <v>1.6167544826354925</v>
      </c>
      <c r="J18" s="36">
        <f t="shared" si="3"/>
        <v>1.5562091801865447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ht="18.95" customHeight="1">
      <c r="A19" s="37">
        <v>3.5</v>
      </c>
      <c r="B19" s="38">
        <f t="shared" si="4"/>
        <v>3.5000000000000001E-3</v>
      </c>
      <c r="C19" s="39">
        <f t="shared" si="0"/>
        <v>79.437414240770494</v>
      </c>
      <c r="D19" s="40">
        <f t="shared" si="1"/>
        <v>84.98612159641047</v>
      </c>
      <c r="E19" s="40">
        <f t="shared" si="2"/>
        <v>94.630794012465557</v>
      </c>
      <c r="F19" s="41">
        <f t="shared" si="5"/>
        <v>1.069850049988059</v>
      </c>
      <c r="G19" s="41">
        <f t="shared" si="6"/>
        <v>1.1912622649781217</v>
      </c>
      <c r="H19" s="35">
        <f t="shared" si="7"/>
        <v>1.4285714285714286</v>
      </c>
      <c r="I19" s="35">
        <f t="shared" si="3"/>
        <v>1.3968965029493425</v>
      </c>
      <c r="J19" s="36">
        <f t="shared" si="3"/>
        <v>1.3591261926498222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8.95" customHeight="1">
      <c r="A20" s="37">
        <v>4</v>
      </c>
      <c r="B20" s="38">
        <f t="shared" si="4"/>
        <v>4.0000000000000001E-3</v>
      </c>
      <c r="C20" s="39">
        <f t="shared" si="0"/>
        <v>69.507737460674178</v>
      </c>
      <c r="D20" s="40">
        <f t="shared" si="1"/>
        <v>74.938269533841463</v>
      </c>
      <c r="E20" s="40">
        <f t="shared" si="2"/>
        <v>84.270706834328877</v>
      </c>
      <c r="F20" s="41">
        <f t="shared" si="5"/>
        <v>1.0781284540622509</v>
      </c>
      <c r="G20" s="41">
        <f t="shared" si="6"/>
        <v>1.2123931797090537</v>
      </c>
      <c r="H20" s="35">
        <f t="shared" si="7"/>
        <v>1.25</v>
      </c>
      <c r="I20" s="35">
        <f t="shared" si="3"/>
        <v>1.2317423678423252</v>
      </c>
      <c r="J20" s="36">
        <f t="shared" si="3"/>
        <v>1.210330380579532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ht="18.95" customHeight="1">
      <c r="A21" s="37">
        <v>4.5</v>
      </c>
      <c r="B21" s="38">
        <f t="shared" si="4"/>
        <v>4.4999999999999997E-3</v>
      </c>
      <c r="C21" s="39">
        <f t="shared" si="0"/>
        <v>61.784655520599273</v>
      </c>
      <c r="D21" s="40">
        <f t="shared" si="1"/>
        <v>67.110949607210657</v>
      </c>
      <c r="E21" s="40">
        <f t="shared" si="2"/>
        <v>76.158968697208252</v>
      </c>
      <c r="F21" s="41">
        <f t="shared" si="5"/>
        <v>1.0862073931096949</v>
      </c>
      <c r="G21" s="41">
        <f t="shared" si="6"/>
        <v>1.2326518300618592</v>
      </c>
      <c r="H21" s="35">
        <f t="shared" si="7"/>
        <v>1.1111111111111112</v>
      </c>
      <c r="I21" s="35">
        <f t="shared" si="3"/>
        <v>1.1030865870208353</v>
      </c>
      <c r="J21" s="36">
        <f t="shared" si="3"/>
        <v>1.0938262776061931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8.95" customHeight="1">
      <c r="A22" s="62">
        <v>5</v>
      </c>
      <c r="B22" s="63">
        <f t="shared" si="4"/>
        <v>5.0000000000000001E-3</v>
      </c>
      <c r="C22" s="64">
        <f t="shared" si="0"/>
        <v>55.606189968539347</v>
      </c>
      <c r="D22" s="65">
        <f t="shared" si="1"/>
        <v>60.839239998793545</v>
      </c>
      <c r="E22" s="65">
        <f t="shared" si="2"/>
        <v>69.626201396331354</v>
      </c>
      <c r="F22" s="66">
        <f t="shared" si="5"/>
        <v>1.0941091276567398</v>
      </c>
      <c r="G22" s="66">
        <f t="shared" si="6"/>
        <v>1.2521304091455321</v>
      </c>
      <c r="H22" s="67">
        <f t="shared" si="7"/>
        <v>1</v>
      </c>
      <c r="I22" s="67">
        <f t="shared" si="3"/>
        <v>1</v>
      </c>
      <c r="J22" s="68">
        <f t="shared" si="3"/>
        <v>1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8.95" customHeight="1">
      <c r="A23" s="37">
        <v>5.5</v>
      </c>
      <c r="B23" s="38">
        <f t="shared" si="4"/>
        <v>5.4999999999999997E-3</v>
      </c>
      <c r="C23" s="39">
        <f t="shared" si="0"/>
        <v>50.551081789581225</v>
      </c>
      <c r="D23" s="40">
        <f t="shared" si="1"/>
        <v>55.699782310708606</v>
      </c>
      <c r="E23" s="40">
        <f t="shared" si="2"/>
        <v>64.245654639527942</v>
      </c>
      <c r="F23" s="41">
        <f t="shared" si="5"/>
        <v>1.1018514409357021</v>
      </c>
      <c r="G23" s="41">
        <f t="shared" si="6"/>
        <v>1.2709056337696263</v>
      </c>
      <c r="H23" s="35">
        <f t="shared" si="7"/>
        <v>0.90909090909090906</v>
      </c>
      <c r="I23" s="35">
        <f t="shared" si="3"/>
        <v>0.91552396630551502</v>
      </c>
      <c r="J23" s="36">
        <f>E23/E$22</f>
        <v>0.92272238541097673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ht="18.95" customHeight="1">
      <c r="A24" s="37">
        <v>6</v>
      </c>
      <c r="B24" s="38">
        <f t="shared" si="4"/>
        <v>6.0000000000000001E-3</v>
      </c>
      <c r="C24" s="39">
        <f t="shared" si="0"/>
        <v>46.338491640449455</v>
      </c>
      <c r="D24" s="40">
        <f t="shared" si="1"/>
        <v>51.410187092941008</v>
      </c>
      <c r="E24" s="40">
        <f t="shared" si="2"/>
        <v>59.732277107411321</v>
      </c>
      <c r="F24" s="41">
        <f t="shared" si="5"/>
        <v>1.1094488679485719</v>
      </c>
      <c r="G24" s="41">
        <f t="shared" si="6"/>
        <v>1.2890423272921181</v>
      </c>
      <c r="H24" s="35">
        <f t="shared" si="7"/>
        <v>0.83333333333333326</v>
      </c>
      <c r="I24" s="35">
        <f t="shared" si="3"/>
        <v>0.84501691825802694</v>
      </c>
      <c r="J24" s="36">
        <f t="shared" si="3"/>
        <v>0.8578994101286509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 ht="18.95" customHeight="1">
      <c r="A25" s="37">
        <v>6.5</v>
      </c>
      <c r="B25" s="38">
        <f t="shared" si="4"/>
        <v>6.4999999999999997E-3</v>
      </c>
      <c r="C25" s="39">
        <f t="shared" si="0"/>
        <v>42.7739922834918</v>
      </c>
      <c r="D25" s="40">
        <f t="shared" si="1"/>
        <v>47.774849939692281</v>
      </c>
      <c r="E25" s="40">
        <f t="shared" si="2"/>
        <v>55.8883249028355</v>
      </c>
      <c r="F25" s="41">
        <f t="shared" si="5"/>
        <v>1.1169135119082749</v>
      </c>
      <c r="G25" s="41">
        <f t="shared" si="6"/>
        <v>1.3065959457893541</v>
      </c>
      <c r="H25" s="35">
        <f t="shared" si="7"/>
        <v>0.76923076923076916</v>
      </c>
      <c r="I25" s="35">
        <f t="shared" si="3"/>
        <v>0.78526375314089503</v>
      </c>
      <c r="J25" s="36">
        <f t="shared" si="3"/>
        <v>0.8026909953726169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ht="18.95" customHeight="1">
      <c r="A26" s="37">
        <v>7</v>
      </c>
      <c r="B26" s="38">
        <f t="shared" si="4"/>
        <v>7.0000000000000001E-3</v>
      </c>
      <c r="C26" s="39">
        <f t="shared" si="0"/>
        <v>39.718707120385247</v>
      </c>
      <c r="D26" s="40">
        <f t="shared" si="1"/>
        <v>44.653979221229676</v>
      </c>
      <c r="E26" s="40">
        <f t="shared" si="2"/>
        <v>52.572253573274565</v>
      </c>
      <c r="F26" s="41">
        <f t="shared" si="5"/>
        <v>1.1242556079654327</v>
      </c>
      <c r="G26" s="41">
        <f t="shared" si="6"/>
        <v>1.3236144221394446</v>
      </c>
      <c r="H26" s="35">
        <f t="shared" si="7"/>
        <v>0.7142857142857143</v>
      </c>
      <c r="I26" s="35">
        <f t="shared" si="3"/>
        <v>0.73396674945504203</v>
      </c>
      <c r="J26" s="36">
        <f t="shared" si="3"/>
        <v>0.75506422178655042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ht="18.95" customHeight="1">
      <c r="A27" s="37">
        <v>7.5</v>
      </c>
      <c r="B27" s="38">
        <f t="shared" si="4"/>
        <v>7.4999999999999997E-3</v>
      </c>
      <c r="C27" s="39">
        <f t="shared" si="0"/>
        <v>37.070793312359562</v>
      </c>
      <c r="D27" s="40">
        <f t="shared" si="1"/>
        <v>41.945006721938043</v>
      </c>
      <c r="E27" s="40">
        <f t="shared" si="2"/>
        <v>49.680036265041046</v>
      </c>
      <c r="F27" s="41">
        <f t="shared" si="5"/>
        <v>1.1314839250541044</v>
      </c>
      <c r="G27" s="41">
        <f t="shared" si="6"/>
        <v>1.3401395499264244</v>
      </c>
      <c r="H27" s="35">
        <f t="shared" si="7"/>
        <v>0.66666666666666663</v>
      </c>
      <c r="I27" s="35">
        <f t="shared" si="3"/>
        <v>0.6894400180339173</v>
      </c>
      <c r="J27" s="36">
        <f t="shared" si="3"/>
        <v>0.71352501312327399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8.95" customHeight="1">
      <c r="A28" s="37">
        <v>8</v>
      </c>
      <c r="B28" s="38">
        <f t="shared" si="4"/>
        <v>8.0000000000000002E-3</v>
      </c>
      <c r="C28" s="39">
        <f t="shared" si="0"/>
        <v>34.753868730337089</v>
      </c>
      <c r="D28" s="40">
        <f t="shared" si="1"/>
        <v>39.57096554870882</v>
      </c>
      <c r="E28" s="40">
        <f t="shared" si="2"/>
        <v>47.133476388725832</v>
      </c>
      <c r="F28" s="41">
        <f t="shared" si="5"/>
        <v>1.1386060601122898</v>
      </c>
      <c r="G28" s="41">
        <f t="shared" si="6"/>
        <v>1.3562080456263688</v>
      </c>
      <c r="H28" s="35">
        <f t="shared" si="7"/>
        <v>0.625</v>
      </c>
      <c r="I28" s="35">
        <f t="shared" si="3"/>
        <v>0.65041847251039819</v>
      </c>
      <c r="J28" s="36">
        <f t="shared" si="3"/>
        <v>0.67695027796259077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ht="18.95" customHeight="1">
      <c r="A29" s="37">
        <v>8.5</v>
      </c>
      <c r="B29" s="38">
        <f t="shared" si="4"/>
        <v>8.5000000000000006E-3</v>
      </c>
      <c r="C29" s="39">
        <f t="shared" si="0"/>
        <v>32.709523510905491</v>
      </c>
      <c r="D29" s="40">
        <f t="shared" si="1"/>
        <v>37.472967538969677</v>
      </c>
      <c r="E29" s="40">
        <f t="shared" si="2"/>
        <v>44.872637651530901</v>
      </c>
      <c r="F29" s="41">
        <f t="shared" si="5"/>
        <v>1.1456286584693303</v>
      </c>
      <c r="G29" s="41">
        <f t="shared" si="6"/>
        <v>1.3718523792182475</v>
      </c>
      <c r="H29" s="35">
        <f t="shared" si="7"/>
        <v>0.58823529411764697</v>
      </c>
      <c r="I29" s="35">
        <f t="shared" si="3"/>
        <v>0.61593418227631991</v>
      </c>
      <c r="J29" s="36">
        <f>E29/E$22</f>
        <v>0.64447918673752702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t="18.95" customHeight="1">
      <c r="A30" s="37">
        <v>9</v>
      </c>
      <c r="B30" s="38">
        <f t="shared" si="4"/>
        <v>8.9999999999999993E-3</v>
      </c>
      <c r="C30" s="39">
        <f t="shared" si="0"/>
        <v>30.892327760299636</v>
      </c>
      <c r="D30" s="40">
        <f t="shared" si="1"/>
        <v>35.605186592115466</v>
      </c>
      <c r="E30" s="40">
        <f t="shared" si="2"/>
        <v>42.850792136215865</v>
      </c>
      <c r="F30" s="41">
        <f t="shared" si="5"/>
        <v>1.1525575822056511</v>
      </c>
      <c r="G30" s="41">
        <f t="shared" si="6"/>
        <v>1.3871014340099128</v>
      </c>
      <c r="H30" s="35">
        <f t="shared" si="7"/>
        <v>0.55555555555555558</v>
      </c>
      <c r="I30" s="35">
        <f t="shared" si="3"/>
        <v>0.58523391470408781</v>
      </c>
      <c r="J30" s="36">
        <f t="shared" si="3"/>
        <v>0.61544061397658989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8.95" customHeight="1">
      <c r="A31" s="37">
        <v>9.5</v>
      </c>
      <c r="B31" s="38">
        <f t="shared" si="4"/>
        <v>9.4999999999999998E-3</v>
      </c>
      <c r="C31" s="39">
        <f t="shared" si="0"/>
        <v>29.266415772915444</v>
      </c>
      <c r="D31" s="40">
        <f t="shared" si="1"/>
        <v>33.931425113907082</v>
      </c>
      <c r="E31" s="40">
        <f t="shared" si="2"/>
        <v>41.030959961095547</v>
      </c>
      <c r="F31" s="41">
        <f t="shared" si="5"/>
        <v>1.1593980409896609</v>
      </c>
      <c r="G31" s="41">
        <f t="shared" si="6"/>
        <v>1.40198103790583</v>
      </c>
      <c r="H31" s="35">
        <f t="shared" si="7"/>
        <v>0.52631578947368418</v>
      </c>
      <c r="I31" s="35">
        <f t="shared" si="7"/>
        <v>0.55772269861654988</v>
      </c>
      <c r="J31" s="36">
        <f t="shared" si="7"/>
        <v>0.58930343948445674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.95" customHeight="1">
      <c r="A32" s="82">
        <v>10</v>
      </c>
      <c r="B32" s="85">
        <f t="shared" si="4"/>
        <v>0.01</v>
      </c>
      <c r="C32" s="42">
        <f t="shared" si="0"/>
        <v>27.803094984269674</v>
      </c>
      <c r="D32" s="43">
        <f t="shared" si="1"/>
        <v>32.422709759728328</v>
      </c>
      <c r="E32" s="43">
        <f t="shared" si="2"/>
        <v>39.383484303971272</v>
      </c>
      <c r="F32" s="41">
        <f t="shared" si="5"/>
        <v>1.1661546952982149</v>
      </c>
      <c r="G32" s="41">
        <f t="shared" si="6"/>
        <v>1.4165143961941469</v>
      </c>
      <c r="H32" s="35">
        <f t="shared" si="7"/>
        <v>0.5</v>
      </c>
      <c r="I32" s="35">
        <f>D32/D$22</f>
        <v>0.53292430609539632</v>
      </c>
      <c r="J32" s="36">
        <f t="shared" si="7"/>
        <v>0.56564171984321998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8.95" customHeight="1">
      <c r="A33" s="83">
        <v>20</v>
      </c>
      <c r="B33" s="41">
        <f t="shared" si="4"/>
        <v>0.02</v>
      </c>
      <c r="C33" s="39">
        <f t="shared" si="0"/>
        <v>13.901547492134837</v>
      </c>
      <c r="D33" s="40">
        <f t="shared" si="1"/>
        <v>17.907727012797938</v>
      </c>
      <c r="E33" s="40">
        <f t="shared" si="2"/>
        <v>23.032164443165975</v>
      </c>
      <c r="F33" s="41">
        <f t="shared" si="5"/>
        <v>1.2881822705658994</v>
      </c>
      <c r="G33" s="41">
        <f t="shared" si="6"/>
        <v>1.6568057949085901</v>
      </c>
      <c r="H33" s="35">
        <f t="shared" si="7"/>
        <v>0.25</v>
      </c>
      <c r="I33" s="35">
        <f t="shared" si="7"/>
        <v>0.29434501504543864</v>
      </c>
      <c r="J33" s="36">
        <f t="shared" si="7"/>
        <v>0.33079737198444309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8.95" customHeight="1">
      <c r="A34" s="83">
        <v>30</v>
      </c>
      <c r="B34" s="41">
        <f t="shared" si="4"/>
        <v>0.03</v>
      </c>
      <c r="C34" s="39">
        <f t="shared" si="0"/>
        <v>9.2676983280898906</v>
      </c>
      <c r="D34" s="40">
        <f t="shared" si="1"/>
        <v>12.915041228077268</v>
      </c>
      <c r="E34" s="40">
        <f t="shared" si="2"/>
        <v>17.061712502792901</v>
      </c>
      <c r="F34" s="41">
        <f t="shared" si="5"/>
        <v>1.3935543401248267</v>
      </c>
      <c r="G34" s="41">
        <f t="shared" si="6"/>
        <v>1.840987038937141</v>
      </c>
      <c r="H34" s="35">
        <f t="shared" si="7"/>
        <v>0.16666666666666666</v>
      </c>
      <c r="I34" s="35">
        <f t="shared" si="7"/>
        <v>0.21228143593400206</v>
      </c>
      <c r="J34" s="36">
        <f t="shared" si="7"/>
        <v>0.24504729772162887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ht="18.95" customHeight="1">
      <c r="A35" s="83">
        <v>40</v>
      </c>
      <c r="B35" s="41">
        <f t="shared" si="4"/>
        <v>0.04</v>
      </c>
      <c r="C35" s="39">
        <f t="shared" si="0"/>
        <v>6.9507737460674184</v>
      </c>
      <c r="D35" s="40">
        <f t="shared" si="1"/>
        <v>10.34351801193497</v>
      </c>
      <c r="E35" s="40">
        <f t="shared" si="2"/>
        <v>13.865104632659843</v>
      </c>
      <c r="F35" s="41">
        <f t="shared" si="5"/>
        <v>1.4881103010707384</v>
      </c>
      <c r="G35" s="41">
        <f t="shared" si="6"/>
        <v>1.9947570068014928</v>
      </c>
      <c r="H35" s="35">
        <f t="shared" si="7"/>
        <v>0.125</v>
      </c>
      <c r="I35" s="35">
        <f t="shared" si="7"/>
        <v>0.17001392542280416</v>
      </c>
      <c r="J35" s="36">
        <f t="shared" si="7"/>
        <v>0.19913630723204159</v>
      </c>
    </row>
    <row r="36" spans="1:20" ht="18.95" customHeight="1">
      <c r="A36" s="83">
        <v>50</v>
      </c>
      <c r="B36" s="41">
        <f t="shared" si="4"/>
        <v>0.05</v>
      </c>
      <c r="C36" s="39">
        <f t="shared" si="0"/>
        <v>5.5606189968539343</v>
      </c>
      <c r="D36" s="40">
        <f t="shared" si="1"/>
        <v>8.7558812198084102</v>
      </c>
      <c r="E36" s="40">
        <f t="shared" si="2"/>
        <v>11.837014387458117</v>
      </c>
      <c r="F36" s="41">
        <f t="shared" si="5"/>
        <v>1.5746234771276866</v>
      </c>
      <c r="G36" s="41">
        <f t="shared" si="6"/>
        <v>2.1287224307501047</v>
      </c>
      <c r="H36" s="35">
        <f t="shared" si="7"/>
        <v>9.9999999999999992E-2</v>
      </c>
      <c r="I36" s="35">
        <f t="shared" si="7"/>
        <v>0.14391832014966066</v>
      </c>
      <c r="J36" s="36">
        <f t="shared" si="7"/>
        <v>0.17000804510472428</v>
      </c>
    </row>
    <row r="37" spans="1:20" ht="18.95" customHeight="1">
      <c r="A37" s="83">
        <v>60</v>
      </c>
      <c r="B37" s="41">
        <f t="shared" si="4"/>
        <v>0.06</v>
      </c>
      <c r="C37" s="39">
        <f t="shared" si="0"/>
        <v>4.6338491640449453</v>
      </c>
      <c r="D37" s="40">
        <f t="shared" si="1"/>
        <v>7.6677568092367725</v>
      </c>
      <c r="E37" s="40">
        <f t="shared" si="2"/>
        <v>10.418862719641375</v>
      </c>
      <c r="F37" s="41">
        <f t="shared" si="5"/>
        <v>1.654727320158063</v>
      </c>
      <c r="G37" s="41">
        <f t="shared" si="6"/>
        <v>2.2484250891210751</v>
      </c>
      <c r="H37" s="35">
        <f t="shared" si="7"/>
        <v>8.3333333333333329E-2</v>
      </c>
      <c r="I37" s="35">
        <f t="shared" si="7"/>
        <v>0.12603308012047529</v>
      </c>
      <c r="J37" s="36">
        <f t="shared" si="7"/>
        <v>0.14963997045213429</v>
      </c>
    </row>
    <row r="38" spans="1:20" ht="18.95" customHeight="1">
      <c r="A38" s="83">
        <v>70</v>
      </c>
      <c r="B38" s="41">
        <f t="shared" si="4"/>
        <v>7.0000000000000007E-2</v>
      </c>
      <c r="C38" s="39">
        <f t="shared" si="0"/>
        <v>3.9718707120385242</v>
      </c>
      <c r="D38" s="40">
        <f t="shared" si="1"/>
        <v>6.8693550055832278</v>
      </c>
      <c r="E38" s="40">
        <f t="shared" si="2"/>
        <v>9.362409952223933</v>
      </c>
      <c r="F38" s="41">
        <f t="shared" si="5"/>
        <v>1.7295011604387289</v>
      </c>
      <c r="G38" s="41">
        <f t="shared" si="6"/>
        <v>2.3571789292755621</v>
      </c>
      <c r="H38" s="35">
        <f t="shared" si="7"/>
        <v>7.1428571428571411E-2</v>
      </c>
      <c r="I38" s="35">
        <f t="shared" si="7"/>
        <v>0.11290994111233882</v>
      </c>
      <c r="J38" s="36">
        <f t="shared" si="7"/>
        <v>0.13446676343766822</v>
      </c>
    </row>
    <row r="39" spans="1:20" ht="18.95" customHeight="1">
      <c r="A39" s="83">
        <v>80</v>
      </c>
      <c r="B39" s="41">
        <f t="shared" si="4"/>
        <v>0.08</v>
      </c>
      <c r="C39" s="39">
        <f t="shared" si="0"/>
        <v>3.4753868730337092</v>
      </c>
      <c r="D39" s="40">
        <f t="shared" si="1"/>
        <v>6.2546958841057103</v>
      </c>
      <c r="E39" s="40">
        <f t="shared" si="2"/>
        <v>8.5395451373661455</v>
      </c>
      <c r="F39" s="41">
        <f t="shared" si="5"/>
        <v>1.7997121220193559</v>
      </c>
      <c r="G39" s="41">
        <f t="shared" si="6"/>
        <v>2.4571495057503823</v>
      </c>
      <c r="H39" s="35">
        <f t="shared" si="7"/>
        <v>6.25E-2</v>
      </c>
      <c r="I39" s="35">
        <f t="shared" si="7"/>
        <v>0.10280693651383124</v>
      </c>
      <c r="J39" s="36">
        <f t="shared" si="7"/>
        <v>0.12264844219716543</v>
      </c>
    </row>
    <row r="40" spans="1:20" ht="18.95" customHeight="1">
      <c r="A40" s="83">
        <v>90</v>
      </c>
      <c r="B40" s="41">
        <f t="shared" si="4"/>
        <v>0.09</v>
      </c>
      <c r="C40" s="39">
        <f t="shared" si="0"/>
        <v>3.0892327760299634</v>
      </c>
      <c r="D40" s="40">
        <f t="shared" si="1"/>
        <v>5.7643038005460649</v>
      </c>
      <c r="E40" s="40">
        <f t="shared" si="2"/>
        <v>7.8770616609994164</v>
      </c>
      <c r="F40" s="41">
        <f t="shared" si="5"/>
        <v>1.8659337830650271</v>
      </c>
      <c r="G40" s="41">
        <f t="shared" si="6"/>
        <v>2.5498440007885681</v>
      </c>
      <c r="H40" s="35">
        <f t="shared" si="7"/>
        <v>5.5555555555555552E-2</v>
      </c>
      <c r="I40" s="35">
        <f t="shared" si="7"/>
        <v>9.474647942118232E-2</v>
      </c>
      <c r="J40" s="36">
        <f t="shared" si="7"/>
        <v>0.11313358337849037</v>
      </c>
    </row>
    <row r="41" spans="1:20" ht="18.95" customHeight="1" thickBot="1">
      <c r="A41" s="84">
        <v>100</v>
      </c>
      <c r="B41" s="46">
        <f t="shared" si="4"/>
        <v>0.1</v>
      </c>
      <c r="C41" s="44">
        <f t="shared" si="0"/>
        <v>2.7803094984269672</v>
      </c>
      <c r="D41" s="45">
        <f t="shared" si="1"/>
        <v>5.362136466585893</v>
      </c>
      <c r="E41" s="45">
        <f t="shared" si="2"/>
        <v>7.3299024032766216</v>
      </c>
      <c r="F41" s="46">
        <f t="shared" si="5"/>
        <v>1.9286113541027221</v>
      </c>
      <c r="G41" s="46">
        <f t="shared" si="6"/>
        <v>2.6363620335878815</v>
      </c>
      <c r="H41" s="56">
        <f t="shared" si="7"/>
        <v>4.9999999999999996E-2</v>
      </c>
      <c r="I41" s="56">
        <f t="shared" si="7"/>
        <v>8.8136151383420069E-2</v>
      </c>
      <c r="J41" s="57">
        <f t="shared" si="7"/>
        <v>0.10527505818611035</v>
      </c>
    </row>
  </sheetData>
  <mergeCells count="8">
    <mergeCell ref="A12:J12"/>
    <mergeCell ref="A4:B4"/>
    <mergeCell ref="A5:B5"/>
    <mergeCell ref="H13:J13"/>
    <mergeCell ref="A13:B13"/>
    <mergeCell ref="F13:G13"/>
    <mergeCell ref="C13:E13"/>
    <mergeCell ref="A6:B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"/>
  <sheetViews>
    <sheetView tabSelected="1" zoomScaleNormal="100" workbookViewId="0">
      <selection activeCell="G1" sqref="G1"/>
    </sheetView>
  </sheetViews>
  <sheetFormatPr baseColWidth="10" defaultRowHeight="15"/>
  <cols>
    <col min="1" max="2" width="10.7109375" style="2" customWidth="1"/>
    <col min="3" max="5" width="7.7109375" style="2" customWidth="1"/>
    <col min="6" max="8" width="15.7109375" style="2" customWidth="1"/>
    <col min="9" max="13" width="8.7109375" style="2" customWidth="1"/>
    <col min="14" max="18" width="9.7109375" style="2" customWidth="1"/>
    <col min="19" max="16384" width="11.42578125" style="2"/>
  </cols>
  <sheetData>
    <row r="1" spans="1:19" ht="18">
      <c r="A1" s="135" t="s">
        <v>25</v>
      </c>
      <c r="B1" s="135"/>
      <c r="C1" s="122" t="s">
        <v>20</v>
      </c>
      <c r="D1" s="122"/>
      <c r="E1" s="72">
        <v>8.85</v>
      </c>
      <c r="I1" s="134" t="s">
        <v>55</v>
      </c>
      <c r="J1" s="129"/>
      <c r="K1" s="131" t="s">
        <v>19</v>
      </c>
      <c r="L1" s="129" t="s">
        <v>57</v>
      </c>
      <c r="M1" s="130"/>
    </row>
    <row r="2" spans="1:19" ht="18">
      <c r="A2" s="135" t="s">
        <v>26</v>
      </c>
      <c r="B2" s="135"/>
      <c r="C2" s="123" t="s">
        <v>22</v>
      </c>
      <c r="D2" s="123"/>
      <c r="E2" s="73">
        <v>0.1</v>
      </c>
      <c r="I2" s="133" t="s">
        <v>56</v>
      </c>
      <c r="J2" s="127"/>
      <c r="K2" s="132"/>
      <c r="L2" s="127" t="s">
        <v>58</v>
      </c>
      <c r="M2" s="128"/>
      <c r="O2" s="100" t="s">
        <v>24</v>
      </c>
      <c r="P2" s="101"/>
      <c r="Q2" s="90">
        <v>115</v>
      </c>
    </row>
    <row r="3" spans="1:19">
      <c r="A3" s="135" t="s">
        <v>27</v>
      </c>
      <c r="B3" s="135"/>
      <c r="C3" s="122" t="s">
        <v>23</v>
      </c>
      <c r="D3" s="122"/>
      <c r="E3" s="73">
        <v>6.0000000000000001E-3</v>
      </c>
      <c r="F3" s="69"/>
      <c r="I3" s="102" t="s">
        <v>50</v>
      </c>
      <c r="J3" s="103"/>
      <c r="K3" s="103"/>
      <c r="L3" s="103"/>
      <c r="M3" s="104"/>
    </row>
    <row r="4" spans="1:19" ht="15.75" thickBot="1"/>
    <row r="5" spans="1:19" ht="15" customHeight="1" thickBot="1">
      <c r="A5" s="125"/>
      <c r="B5" s="126"/>
      <c r="C5" s="136" t="s">
        <v>9</v>
      </c>
      <c r="D5" s="136"/>
      <c r="E5" s="136"/>
      <c r="F5" s="136"/>
      <c r="G5" s="136"/>
      <c r="H5" s="137"/>
      <c r="I5" s="138" t="s">
        <v>10</v>
      </c>
      <c r="J5" s="139"/>
      <c r="K5" s="139"/>
      <c r="L5" s="139"/>
      <c r="M5" s="139"/>
      <c r="N5" s="139"/>
      <c r="O5" s="139"/>
      <c r="P5" s="139"/>
      <c r="Q5" s="139"/>
      <c r="R5" s="140"/>
    </row>
    <row r="6" spans="1:19" ht="15" customHeight="1">
      <c r="A6" s="141" t="s">
        <v>0</v>
      </c>
      <c r="B6" s="142"/>
      <c r="C6" s="105" t="s">
        <v>6</v>
      </c>
      <c r="D6" s="106"/>
      <c r="E6" s="106"/>
      <c r="F6" s="106" t="s">
        <v>12</v>
      </c>
      <c r="G6" s="106"/>
      <c r="H6" s="107"/>
      <c r="I6" s="108" t="s">
        <v>11</v>
      </c>
      <c r="J6" s="109"/>
      <c r="K6" s="109"/>
      <c r="L6" s="109"/>
      <c r="M6" s="109"/>
      <c r="N6" s="109" t="s">
        <v>48</v>
      </c>
      <c r="O6" s="109"/>
      <c r="P6" s="109"/>
      <c r="Q6" s="109"/>
      <c r="R6" s="124"/>
    </row>
    <row r="7" spans="1:19" ht="18">
      <c r="A7" s="110" t="s">
        <v>2</v>
      </c>
      <c r="B7" s="112" t="s">
        <v>1</v>
      </c>
      <c r="C7" s="114" t="s">
        <v>3</v>
      </c>
      <c r="D7" s="116" t="s">
        <v>4</v>
      </c>
      <c r="E7" s="116" t="s">
        <v>5</v>
      </c>
      <c r="F7" s="81" t="s">
        <v>33</v>
      </c>
      <c r="G7" s="81" t="s">
        <v>35</v>
      </c>
      <c r="H7" s="78" t="s">
        <v>37</v>
      </c>
      <c r="I7" s="120" t="s">
        <v>28</v>
      </c>
      <c r="J7" s="118" t="s">
        <v>29</v>
      </c>
      <c r="K7" s="118" t="s">
        <v>30</v>
      </c>
      <c r="L7" s="118" t="s">
        <v>31</v>
      </c>
      <c r="M7" s="118" t="s">
        <v>32</v>
      </c>
      <c r="N7" s="80" t="s">
        <v>40</v>
      </c>
      <c r="O7" s="80" t="s">
        <v>38</v>
      </c>
      <c r="P7" s="80" t="s">
        <v>41</v>
      </c>
      <c r="Q7" s="80" t="s">
        <v>42</v>
      </c>
      <c r="R7" s="79" t="s">
        <v>43</v>
      </c>
    </row>
    <row r="8" spans="1:19" ht="18" customHeight="1" thickBot="1">
      <c r="A8" s="111"/>
      <c r="B8" s="113"/>
      <c r="C8" s="115"/>
      <c r="D8" s="117"/>
      <c r="E8" s="117"/>
      <c r="F8" s="86" t="s">
        <v>34</v>
      </c>
      <c r="G8" s="86" t="s">
        <v>51</v>
      </c>
      <c r="H8" s="87" t="s">
        <v>36</v>
      </c>
      <c r="I8" s="121"/>
      <c r="J8" s="119"/>
      <c r="K8" s="119"/>
      <c r="L8" s="119"/>
      <c r="M8" s="119"/>
      <c r="N8" s="88" t="s">
        <v>44</v>
      </c>
      <c r="O8" s="88" t="s">
        <v>39</v>
      </c>
      <c r="P8" s="88" t="s">
        <v>45</v>
      </c>
      <c r="Q8" s="88" t="s">
        <v>46</v>
      </c>
      <c r="R8" s="89" t="s">
        <v>47</v>
      </c>
    </row>
    <row r="9" spans="1:19">
      <c r="A9" s="23">
        <v>5</v>
      </c>
      <c r="B9" s="18">
        <f t="shared" ref="B9:B14" si="0">A9/1000</f>
        <v>5.0000000000000001E-3</v>
      </c>
      <c r="C9" s="15">
        <f t="shared" ref="C9:C14" si="1">Permitividad*PI()*(Radio^2/B9)</f>
        <v>55.606189968539347</v>
      </c>
      <c r="D9" s="16">
        <f t="shared" ref="D9:D14" si="2">Permitividad*Radio*(PI()*(Radio/B9)-1+LN(16*PI()*(Radio/B9)))</f>
        <v>60.839239998793545</v>
      </c>
      <c r="E9" s="74">
        <f t="shared" ref="E9:E14" si="3">Permitividad*(PI()*(Radio^2/B9)-Radio+4*PI()*Radio*(Espesor/B9)*LN(1+B9/Espesor)+Radio*LN(16*PI()*Radio*((1+Espesor/B9)/B9)))</f>
        <v>69.626201396331354</v>
      </c>
      <c r="F9" s="58">
        <f t="shared" ref="F9:H14" si="4">(C9+C.entrada)/(C$9+C.entrada)</f>
        <v>1</v>
      </c>
      <c r="G9" s="58">
        <f t="shared" si="4"/>
        <v>1</v>
      </c>
      <c r="H9" s="59">
        <f t="shared" si="4"/>
        <v>1</v>
      </c>
      <c r="I9" s="3">
        <v>10</v>
      </c>
      <c r="J9" s="49">
        <v>10</v>
      </c>
      <c r="K9" s="49">
        <v>10</v>
      </c>
      <c r="L9" s="49">
        <v>15</v>
      </c>
      <c r="M9" s="49">
        <v>5.4</v>
      </c>
      <c r="N9" s="51">
        <f>I$9/I9</f>
        <v>1</v>
      </c>
      <c r="O9" s="51">
        <f t="shared" ref="O9:Q14" si="5">J$9/J9</f>
        <v>1</v>
      </c>
      <c r="P9" s="51">
        <f t="shared" si="5"/>
        <v>1</v>
      </c>
      <c r="Q9" s="51">
        <f t="shared" si="5"/>
        <v>1</v>
      </c>
      <c r="R9" s="52">
        <f>M$9/M9</f>
        <v>1</v>
      </c>
      <c r="S9" s="53"/>
    </row>
    <row r="10" spans="1:19">
      <c r="A10" s="24">
        <v>10</v>
      </c>
      <c r="B10" s="22">
        <f t="shared" si="0"/>
        <v>0.01</v>
      </c>
      <c r="C10" s="13">
        <f t="shared" si="1"/>
        <v>27.803094984269674</v>
      </c>
      <c r="D10" s="8">
        <f t="shared" si="2"/>
        <v>32.422709759728328</v>
      </c>
      <c r="E10" s="75">
        <f t="shared" si="3"/>
        <v>39.383484303971272</v>
      </c>
      <c r="F10" s="17">
        <f t="shared" si="4"/>
        <v>0.83703349222324985</v>
      </c>
      <c r="G10" s="17">
        <f t="shared" si="4"/>
        <v>0.83839483019114391</v>
      </c>
      <c r="H10" s="18">
        <f t="shared" si="4"/>
        <v>0.83619487990526886</v>
      </c>
      <c r="I10" s="3">
        <v>12</v>
      </c>
      <c r="J10" s="49">
        <v>12.1</v>
      </c>
      <c r="K10" s="49">
        <v>11.8</v>
      </c>
      <c r="L10" s="49">
        <v>20.100000000000001</v>
      </c>
      <c r="M10" s="49">
        <v>6</v>
      </c>
      <c r="N10" s="6">
        <f>I$9/I10</f>
        <v>0.83333333333333337</v>
      </c>
      <c r="O10" s="6">
        <f t="shared" si="5"/>
        <v>0.82644628099173556</v>
      </c>
      <c r="P10" s="6">
        <f t="shared" si="5"/>
        <v>0.84745762711864403</v>
      </c>
      <c r="Q10" s="6">
        <f t="shared" si="5"/>
        <v>0.74626865671641784</v>
      </c>
      <c r="R10" s="7">
        <f t="shared" ref="R10:R14" si="6">M$9/M10</f>
        <v>0.9</v>
      </c>
      <c r="S10" s="53"/>
    </row>
    <row r="11" spans="1:19">
      <c r="A11" s="25">
        <v>15</v>
      </c>
      <c r="B11" s="7">
        <f t="shared" si="0"/>
        <v>1.4999999999999999E-2</v>
      </c>
      <c r="C11" s="12">
        <f t="shared" si="1"/>
        <v>18.535396656179781</v>
      </c>
      <c r="D11" s="5">
        <f t="shared" si="2"/>
        <v>22.796174810962711</v>
      </c>
      <c r="E11" s="76">
        <f t="shared" si="3"/>
        <v>28.666862789308865</v>
      </c>
      <c r="F11" s="17">
        <f t="shared" si="4"/>
        <v>0.78271132296433321</v>
      </c>
      <c r="G11" s="17">
        <f t="shared" si="4"/>
        <v>0.78364860318952789</v>
      </c>
      <c r="H11" s="18">
        <f t="shared" si="4"/>
        <v>0.77814991427410507</v>
      </c>
      <c r="I11" s="3">
        <v>12.9</v>
      </c>
      <c r="J11" s="49">
        <v>13</v>
      </c>
      <c r="K11" s="49">
        <v>12.2</v>
      </c>
      <c r="L11" s="49">
        <v>21.5</v>
      </c>
      <c r="M11" s="49">
        <v>6.2</v>
      </c>
      <c r="N11" s="6">
        <f>I$9/I11</f>
        <v>0.77519379844961234</v>
      </c>
      <c r="O11" s="6">
        <f>J$9/J11</f>
        <v>0.76923076923076927</v>
      </c>
      <c r="P11" s="6">
        <f t="shared" si="5"/>
        <v>0.81967213114754101</v>
      </c>
      <c r="Q11" s="6">
        <f t="shared" si="5"/>
        <v>0.69767441860465118</v>
      </c>
      <c r="R11" s="7">
        <f t="shared" si="6"/>
        <v>0.87096774193548387</v>
      </c>
      <c r="S11" s="53"/>
    </row>
    <row r="12" spans="1:19">
      <c r="A12" s="25">
        <v>20</v>
      </c>
      <c r="B12" s="7">
        <f t="shared" si="0"/>
        <v>0.02</v>
      </c>
      <c r="C12" s="12">
        <f t="shared" si="1"/>
        <v>13.901547492134837</v>
      </c>
      <c r="D12" s="5">
        <f t="shared" si="2"/>
        <v>17.907727012797938</v>
      </c>
      <c r="E12" s="76">
        <f t="shared" si="3"/>
        <v>23.032164443165975</v>
      </c>
      <c r="F12" s="17">
        <f t="shared" si="4"/>
        <v>0.75555023833487478</v>
      </c>
      <c r="G12" s="17">
        <f t="shared" si="4"/>
        <v>0.75584793822874718</v>
      </c>
      <c r="H12" s="18">
        <f t="shared" si="4"/>
        <v>0.74763041973038602</v>
      </c>
      <c r="I12" s="3">
        <v>13.1</v>
      </c>
      <c r="J12" s="49">
        <v>13.1</v>
      </c>
      <c r="K12" s="49">
        <v>12.4</v>
      </c>
      <c r="L12" s="49">
        <v>22</v>
      </c>
      <c r="M12" s="49">
        <v>6.4</v>
      </c>
      <c r="N12" s="6">
        <f t="shared" ref="N12:N14" si="7">I$9/I12</f>
        <v>0.76335877862595425</v>
      </c>
      <c r="O12" s="6">
        <f t="shared" si="5"/>
        <v>0.76335877862595425</v>
      </c>
      <c r="P12" s="6">
        <f t="shared" si="5"/>
        <v>0.80645161290322576</v>
      </c>
      <c r="Q12" s="6">
        <f t="shared" si="5"/>
        <v>0.68181818181818177</v>
      </c>
      <c r="R12" s="7">
        <f t="shared" si="6"/>
        <v>0.84375</v>
      </c>
      <c r="S12" s="53"/>
    </row>
    <row r="13" spans="1:19">
      <c r="A13" s="25">
        <v>25</v>
      </c>
      <c r="B13" s="7">
        <f t="shared" si="0"/>
        <v>2.5000000000000001E-2</v>
      </c>
      <c r="C13" s="12">
        <f t="shared" si="1"/>
        <v>11.121237993707869</v>
      </c>
      <c r="D13" s="5">
        <f t="shared" si="2"/>
        <v>14.929935471457897</v>
      </c>
      <c r="E13" s="76">
        <f t="shared" si="3"/>
        <v>19.503574358497772</v>
      </c>
      <c r="F13" s="17">
        <f t="shared" si="4"/>
        <v>0.73925358755719972</v>
      </c>
      <c r="G13" s="17">
        <f t="shared" si="4"/>
        <v>0.73891319976331427</v>
      </c>
      <c r="H13" s="18">
        <f t="shared" si="4"/>
        <v>0.72851834323213482</v>
      </c>
      <c r="I13" s="3">
        <v>13.2</v>
      </c>
      <c r="J13" s="49">
        <v>13.6</v>
      </c>
      <c r="K13" s="49">
        <v>13</v>
      </c>
      <c r="L13" s="49">
        <v>22.9</v>
      </c>
      <c r="M13" s="49">
        <v>6.5</v>
      </c>
      <c r="N13" s="6">
        <f t="shared" si="7"/>
        <v>0.75757575757575757</v>
      </c>
      <c r="O13" s="6">
        <f t="shared" si="5"/>
        <v>0.73529411764705888</v>
      </c>
      <c r="P13" s="6">
        <f t="shared" si="5"/>
        <v>0.76923076923076927</v>
      </c>
      <c r="Q13" s="6">
        <f t="shared" si="5"/>
        <v>0.65502183406113546</v>
      </c>
      <c r="R13" s="7">
        <f t="shared" si="6"/>
        <v>0.83076923076923082</v>
      </c>
      <c r="S13" s="53"/>
    </row>
    <row r="14" spans="1:19" ht="15.75" thickBot="1">
      <c r="A14" s="26">
        <v>30</v>
      </c>
      <c r="B14" s="11">
        <f t="shared" si="0"/>
        <v>0.03</v>
      </c>
      <c r="C14" s="14">
        <f t="shared" si="1"/>
        <v>9.2676983280898906</v>
      </c>
      <c r="D14" s="9">
        <f t="shared" si="2"/>
        <v>12.915041228077268</v>
      </c>
      <c r="E14" s="77">
        <f t="shared" si="3"/>
        <v>17.061712502792901</v>
      </c>
      <c r="F14" s="60">
        <f t="shared" si="4"/>
        <v>0.72838915370541646</v>
      </c>
      <c r="G14" s="60">
        <f t="shared" si="4"/>
        <v>0.72745447050928402</v>
      </c>
      <c r="H14" s="61">
        <f t="shared" si="4"/>
        <v>0.71529236643557492</v>
      </c>
      <c r="I14" s="4">
        <v>13.3</v>
      </c>
      <c r="J14" s="50">
        <v>13.9</v>
      </c>
      <c r="K14" s="50">
        <v>13.2</v>
      </c>
      <c r="L14" s="50">
        <v>23</v>
      </c>
      <c r="M14" s="50">
        <v>6.5</v>
      </c>
      <c r="N14" s="10">
        <f t="shared" si="7"/>
        <v>0.75187969924812026</v>
      </c>
      <c r="O14" s="10">
        <f t="shared" si="5"/>
        <v>0.71942446043165464</v>
      </c>
      <c r="P14" s="10">
        <f t="shared" si="5"/>
        <v>0.75757575757575757</v>
      </c>
      <c r="Q14" s="10">
        <f t="shared" si="5"/>
        <v>0.65217391304347827</v>
      </c>
      <c r="R14" s="11">
        <f t="shared" si="6"/>
        <v>0.83076923076923082</v>
      </c>
      <c r="S14" s="53"/>
    </row>
  </sheetData>
  <mergeCells count="31">
    <mergeCell ref="C1:D1"/>
    <mergeCell ref="C2:D2"/>
    <mergeCell ref="C3:D3"/>
    <mergeCell ref="N6:R6"/>
    <mergeCell ref="A5:B5"/>
    <mergeCell ref="L2:M2"/>
    <mergeCell ref="L1:M1"/>
    <mergeCell ref="K1:K2"/>
    <mergeCell ref="I2:J2"/>
    <mergeCell ref="I1:J1"/>
    <mergeCell ref="A1:B1"/>
    <mergeCell ref="A2:B2"/>
    <mergeCell ref="A3:B3"/>
    <mergeCell ref="C5:H5"/>
    <mergeCell ref="I5:R5"/>
    <mergeCell ref="A6:B6"/>
    <mergeCell ref="M7:M8"/>
    <mergeCell ref="L7:L8"/>
    <mergeCell ref="K7:K8"/>
    <mergeCell ref="J7:J8"/>
    <mergeCell ref="I7:I8"/>
    <mergeCell ref="A7:A8"/>
    <mergeCell ref="B7:B8"/>
    <mergeCell ref="C7:C8"/>
    <mergeCell ref="D7:D8"/>
    <mergeCell ref="E7:E8"/>
    <mergeCell ref="O2:P2"/>
    <mergeCell ref="I3:M3"/>
    <mergeCell ref="C6:E6"/>
    <mergeCell ref="F6:H6"/>
    <mergeCell ref="I6:M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Ejercicio 5)</vt:lpstr>
      <vt:lpstr>Cálculos + Datos</vt:lpstr>
      <vt:lpstr>'Cálculos + Datos'!Área_de_impresión</vt:lpstr>
      <vt:lpstr>'Ejercicio 5)'!Área_de_impresión</vt:lpstr>
      <vt:lpstr>C.entrada</vt:lpstr>
      <vt:lpstr>'Cálculos + Datos'!Espesor</vt:lpstr>
      <vt:lpstr>Espesor</vt:lpstr>
      <vt:lpstr>'Cálculos + Datos'!Permitividad</vt:lpstr>
      <vt:lpstr>Permitividad</vt:lpstr>
      <vt:lpstr>'Cálculos + Datos'!Radio</vt:lpstr>
      <vt:lpstr>Radio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Ferrax</dc:creator>
  <cp:lastModifiedBy>Ferrax</cp:lastModifiedBy>
  <cp:lastPrinted>2011-10-27T14:32:49Z</cp:lastPrinted>
  <dcterms:created xsi:type="dcterms:W3CDTF">2011-09-28T23:33:43Z</dcterms:created>
  <dcterms:modified xsi:type="dcterms:W3CDTF">2011-10-27T16:11:20Z</dcterms:modified>
</cp:coreProperties>
</file>